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cunovodstvo\Desktop\FINANCIJSKI PLANOVI\FINANCIJSKI PLAN 2022\I REBALANS FIN.PLANA 2022\"/>
    </mc:Choice>
  </mc:AlternateContent>
  <bookViews>
    <workbookView xWindow="0" yWindow="0" windowWidth="14385" windowHeight="4545"/>
  </bookViews>
  <sheets>
    <sheet name="RASHODI-PLAN " sheetId="5" r:id="rId1"/>
    <sheet name="PRIHODI-PLAN" sheetId="3" r:id="rId2"/>
  </sheets>
  <calcPr calcId="152511"/>
</workbook>
</file>

<file path=xl/calcChain.xml><?xml version="1.0" encoding="utf-8"?>
<calcChain xmlns="http://schemas.openxmlformats.org/spreadsheetml/2006/main">
  <c r="D11" i="3" l="1"/>
  <c r="D90" i="3"/>
  <c r="E90" i="3"/>
  <c r="D76" i="3" l="1"/>
  <c r="D77" i="3"/>
  <c r="G13" i="3" l="1"/>
  <c r="E80" i="3" l="1"/>
  <c r="E77" i="3"/>
  <c r="E76" i="3" s="1"/>
  <c r="C77" i="3"/>
  <c r="C57" i="3" l="1"/>
  <c r="C56" i="3" s="1"/>
  <c r="C52" i="3"/>
  <c r="C44" i="3"/>
  <c r="C40" i="3"/>
  <c r="C36" i="3"/>
  <c r="C32" i="3"/>
  <c r="C28" i="3"/>
  <c r="C24" i="3"/>
  <c r="E264" i="5" l="1"/>
  <c r="F231" i="5"/>
  <c r="H297" i="5"/>
  <c r="G297" i="5"/>
  <c r="F297" i="5"/>
  <c r="E297" i="5"/>
  <c r="D297" i="5"/>
  <c r="F298" i="5"/>
  <c r="D221" i="5"/>
  <c r="F338" i="5"/>
  <c r="F337" i="5" s="1"/>
  <c r="E282" i="5"/>
  <c r="F281" i="5"/>
  <c r="F280" i="5" s="1"/>
  <c r="F278" i="5" s="1"/>
  <c r="F277" i="5" s="1"/>
  <c r="F268" i="5"/>
  <c r="F267" i="5" s="1"/>
  <c r="F265" i="5" s="1"/>
  <c r="F264" i="5" s="1"/>
  <c r="F234" i="5"/>
  <c r="F233" i="5" s="1"/>
  <c r="D143" i="5"/>
  <c r="D142" i="5" s="1"/>
  <c r="F142" i="5"/>
  <c r="F143" i="5"/>
  <c r="F98" i="5"/>
  <c r="D98" i="5"/>
  <c r="D85" i="5" s="1"/>
  <c r="I99" i="5"/>
  <c r="E96" i="5"/>
  <c r="E95" i="5" s="1"/>
  <c r="E94" i="5"/>
  <c r="E93" i="5"/>
  <c r="D92" i="5"/>
  <c r="E90" i="5"/>
  <c r="F88" i="5"/>
  <c r="F92" i="5"/>
  <c r="F95" i="5"/>
  <c r="F68" i="5"/>
  <c r="F38" i="5"/>
  <c r="D357" i="5"/>
  <c r="D353" i="5"/>
  <c r="D349" i="5"/>
  <c r="D345" i="5"/>
  <c r="D332" i="5"/>
  <c r="D329" i="5" s="1"/>
  <c r="D324" i="5"/>
  <c r="D323" i="5" s="1"/>
  <c r="D318" i="5"/>
  <c r="D317" i="5" s="1"/>
  <c r="D313" i="5"/>
  <c r="D311" i="5"/>
  <c r="D301" i="5"/>
  <c r="D300" i="5" s="1"/>
  <c r="D262" i="5"/>
  <c r="D261" i="5" s="1"/>
  <c r="D260" i="5" s="1"/>
  <c r="D253" i="5"/>
  <c r="D252" i="5" s="1"/>
  <c r="D248" i="5"/>
  <c r="D245" i="5"/>
  <c r="D239" i="5"/>
  <c r="D238" i="5" s="1"/>
  <c r="D224" i="5"/>
  <c r="D223" i="5" s="1"/>
  <c r="D209" i="5"/>
  <c r="D208" i="5" s="1"/>
  <c r="D204" i="5"/>
  <c r="D203" i="5" s="1"/>
  <c r="D199" i="5"/>
  <c r="D198" i="5" s="1"/>
  <c r="D196" i="5"/>
  <c r="D195" i="5" s="1"/>
  <c r="D190" i="5"/>
  <c r="D189" i="5" s="1"/>
  <c r="D184" i="5"/>
  <c r="D183" i="5" s="1"/>
  <c r="D179" i="5"/>
  <c r="D178" i="5" s="1"/>
  <c r="D173" i="5"/>
  <c r="D169" i="5"/>
  <c r="D168" i="5" s="1"/>
  <c r="D164" i="5"/>
  <c r="D160" i="5"/>
  <c r="D154" i="5"/>
  <c r="D153" i="5" s="1"/>
  <c r="D148" i="5"/>
  <c r="D147" i="5" s="1"/>
  <c r="D138" i="5"/>
  <c r="D137" i="5" s="1"/>
  <c r="D134" i="5"/>
  <c r="D133" i="5" s="1"/>
  <c r="D130" i="5"/>
  <c r="D129" i="5" s="1"/>
  <c r="D126" i="5"/>
  <c r="D125" i="5" s="1"/>
  <c r="D121" i="5"/>
  <c r="D120" i="5" s="1"/>
  <c r="D82" i="5"/>
  <c r="D78" i="5"/>
  <c r="D72" i="5"/>
  <c r="D68" i="5"/>
  <c r="D64" i="5"/>
  <c r="D52" i="5"/>
  <c r="D51" i="5" s="1"/>
  <c r="D47" i="5"/>
  <c r="D46" i="5" s="1"/>
  <c r="D38" i="5"/>
  <c r="D37" i="5" s="1"/>
  <c r="D33" i="5"/>
  <c r="D30" i="5"/>
  <c r="D26" i="5"/>
  <c r="D21" i="5"/>
  <c r="E92" i="5" l="1"/>
  <c r="D63" i="5"/>
  <c r="D159" i="5"/>
  <c r="D77" i="5"/>
  <c r="D310" i="5"/>
  <c r="D344" i="5"/>
  <c r="F87" i="5"/>
  <c r="F85" i="5" s="1"/>
  <c r="D29" i="5"/>
  <c r="D352" i="5"/>
  <c r="D244" i="5"/>
  <c r="D20" i="5"/>
  <c r="E255" i="5"/>
  <c r="E216" i="5"/>
  <c r="E211" i="5"/>
  <c r="H86" i="3" l="1"/>
  <c r="H82" i="3"/>
  <c r="H74" i="3"/>
  <c r="H66" i="3"/>
  <c r="H62" i="3"/>
  <c r="H53" i="3"/>
  <c r="H54" i="3"/>
  <c r="H49" i="3"/>
  <c r="H45" i="3"/>
  <c r="H41" i="3"/>
  <c r="H37" i="3"/>
  <c r="H33" i="3"/>
  <c r="H29" i="3"/>
  <c r="H25" i="3"/>
  <c r="H21" i="3"/>
  <c r="H17" i="3"/>
  <c r="D96" i="3"/>
  <c r="D94" i="3"/>
  <c r="D86" i="3"/>
  <c r="D82" i="3"/>
  <c r="D74" i="3"/>
  <c r="D70" i="3"/>
  <c r="D66" i="3"/>
  <c r="D62" i="3"/>
  <c r="D58" i="3"/>
  <c r="D54" i="3"/>
  <c r="D53" i="3"/>
  <c r="D49" i="3"/>
  <c r="D45" i="3"/>
  <c r="D41" i="3"/>
  <c r="D37" i="3"/>
  <c r="D33" i="3"/>
  <c r="D29" i="3"/>
  <c r="D25" i="3"/>
  <c r="D21" i="3"/>
  <c r="D17" i="3"/>
  <c r="G15" i="3" l="1"/>
  <c r="G19" i="3"/>
  <c r="G23" i="3"/>
  <c r="G27" i="3"/>
  <c r="G31" i="3"/>
  <c r="G35" i="3"/>
  <c r="G39" i="3"/>
  <c r="G43" i="3"/>
  <c r="G47" i="3"/>
  <c r="G51" i="3"/>
  <c r="G56" i="3"/>
  <c r="G60" i="3"/>
  <c r="G64" i="3"/>
  <c r="G68" i="3"/>
  <c r="G72" i="3"/>
  <c r="G80" i="3"/>
  <c r="G84" i="3"/>
  <c r="G89" i="3"/>
  <c r="E35" i="3"/>
  <c r="E19" i="3"/>
  <c r="E89" i="3"/>
  <c r="E85" i="3"/>
  <c r="E81" i="3"/>
  <c r="E73" i="3"/>
  <c r="E69" i="3"/>
  <c r="E65" i="3"/>
  <c r="E64" i="3" s="1"/>
  <c r="E61" i="3"/>
  <c r="E60" i="3" s="1"/>
  <c r="E57" i="3"/>
  <c r="D57" i="3" s="1"/>
  <c r="E52" i="3"/>
  <c r="E48" i="3"/>
  <c r="E44" i="3"/>
  <c r="E40" i="3"/>
  <c r="E36" i="3"/>
  <c r="E32" i="3"/>
  <c r="E28" i="3"/>
  <c r="E24" i="3"/>
  <c r="E20" i="3"/>
  <c r="E16" i="3"/>
  <c r="E72" i="3" l="1"/>
  <c r="E56" i="3"/>
  <c r="D56" i="3" s="1"/>
  <c r="E27" i="3"/>
  <c r="H28" i="3"/>
  <c r="D28" i="3"/>
  <c r="H36" i="3"/>
  <c r="D36" i="3"/>
  <c r="H52" i="3"/>
  <c r="D52" i="3"/>
  <c r="E68" i="3"/>
  <c r="D68" i="3" s="1"/>
  <c r="D69" i="3"/>
  <c r="E84" i="3"/>
  <c r="E51" i="3"/>
  <c r="E43" i="3"/>
  <c r="H44" i="3"/>
  <c r="D44" i="3"/>
  <c r="E39" i="3"/>
  <c r="D40" i="3"/>
  <c r="H40" i="3"/>
  <c r="H32" i="3"/>
  <c r="D32" i="3"/>
  <c r="E31" i="3"/>
  <c r="E47" i="3"/>
  <c r="E23" i="3"/>
  <c r="H24" i="3"/>
  <c r="D24" i="3"/>
  <c r="E15" i="3"/>
  <c r="H342" i="5"/>
  <c r="H341" i="5" s="1"/>
  <c r="H260" i="5"/>
  <c r="H101" i="5"/>
  <c r="H352" i="5"/>
  <c r="H329" i="5"/>
  <c r="H323" i="5"/>
  <c r="H317" i="5"/>
  <c r="H310" i="5"/>
  <c r="H305" i="5"/>
  <c r="H300" i="5"/>
  <c r="H280" i="5"/>
  <c r="H278" i="5" s="1"/>
  <c r="H277" i="5" s="1"/>
  <c r="H272" i="5"/>
  <c r="H270" i="5" s="1"/>
  <c r="H267" i="5"/>
  <c r="H265" i="5" s="1"/>
  <c r="H261" i="5"/>
  <c r="H257" i="5"/>
  <c r="H255" i="5" s="1"/>
  <c r="H252" i="5"/>
  <c r="H250" i="5" s="1"/>
  <c r="H244" i="5"/>
  <c r="H242" i="5" s="1"/>
  <c r="H238" i="5"/>
  <c r="H236" i="5" s="1"/>
  <c r="H233" i="5"/>
  <c r="H231" i="5" s="1"/>
  <c r="H223" i="5"/>
  <c r="H221" i="5" s="1"/>
  <c r="H218" i="5"/>
  <c r="H216" i="5" s="1"/>
  <c r="H213" i="5"/>
  <c r="H211" i="5" s="1"/>
  <c r="H208" i="5"/>
  <c r="H206" i="5" s="1"/>
  <c r="H203" i="5"/>
  <c r="H201" i="5" s="1"/>
  <c r="H195" i="5"/>
  <c r="H193" i="5" s="1"/>
  <c r="H189" i="5"/>
  <c r="H183" i="5"/>
  <c r="H178" i="5"/>
  <c r="H168" i="5"/>
  <c r="H159" i="5"/>
  <c r="H153" i="5"/>
  <c r="H147" i="5"/>
  <c r="H137" i="5"/>
  <c r="H133" i="5"/>
  <c r="H129" i="5"/>
  <c r="H125" i="5"/>
  <c r="H120" i="5"/>
  <c r="H87" i="5"/>
  <c r="H85" i="5" s="1"/>
  <c r="H77" i="5"/>
  <c r="H74" i="5" s="1"/>
  <c r="H63" i="5"/>
  <c r="H61" i="5" s="1"/>
  <c r="H58" i="5"/>
  <c r="H51" i="5"/>
  <c r="H46" i="5"/>
  <c r="H37" i="5"/>
  <c r="H29" i="5"/>
  <c r="H28" i="5" s="1"/>
  <c r="H20" i="5"/>
  <c r="H18" i="5" s="1"/>
  <c r="I358" i="5"/>
  <c r="I356" i="5"/>
  <c r="I354" i="5"/>
  <c r="I350" i="5"/>
  <c r="I348" i="5"/>
  <c r="I347" i="5"/>
  <c r="I346" i="5"/>
  <c r="I340" i="5"/>
  <c r="I338" i="5"/>
  <c r="I337" i="5"/>
  <c r="I335" i="5"/>
  <c r="I334" i="5"/>
  <c r="I333" i="5"/>
  <c r="I327" i="5"/>
  <c r="I326" i="5"/>
  <c r="I325" i="5"/>
  <c r="I321" i="5"/>
  <c r="I320" i="5"/>
  <c r="I319" i="5"/>
  <c r="I315" i="5"/>
  <c r="I314" i="5"/>
  <c r="I312" i="5"/>
  <c r="I308" i="5"/>
  <c r="I307" i="5"/>
  <c r="I303" i="5"/>
  <c r="I302" i="5"/>
  <c r="I284" i="5"/>
  <c r="I283" i="5"/>
  <c r="I280" i="5"/>
  <c r="I269" i="5"/>
  <c r="I268" i="5"/>
  <c r="I267" i="5"/>
  <c r="I254" i="5"/>
  <c r="I249" i="5"/>
  <c r="I247" i="5"/>
  <c r="I246" i="5"/>
  <c r="I240" i="5"/>
  <c r="I210" i="5"/>
  <c r="I205" i="5"/>
  <c r="I200" i="5"/>
  <c r="I197" i="5"/>
  <c r="I192" i="5"/>
  <c r="I191" i="5"/>
  <c r="I187" i="5"/>
  <c r="I186" i="5"/>
  <c r="I185" i="5"/>
  <c r="I181" i="5"/>
  <c r="I180" i="5"/>
  <c r="I174" i="5"/>
  <c r="I172" i="5"/>
  <c r="I171" i="5"/>
  <c r="I170" i="5"/>
  <c r="I166" i="5"/>
  <c r="I165" i="5"/>
  <c r="I163" i="5"/>
  <c r="I162" i="5"/>
  <c r="I161" i="5"/>
  <c r="I157" i="5"/>
  <c r="I155" i="5"/>
  <c r="I149" i="5"/>
  <c r="I140" i="5"/>
  <c r="I139" i="5"/>
  <c r="I135" i="5"/>
  <c r="I131" i="5"/>
  <c r="I127" i="5"/>
  <c r="I123" i="5"/>
  <c r="I122" i="5"/>
  <c r="I117" i="5"/>
  <c r="I116" i="5"/>
  <c r="I115" i="5"/>
  <c r="I113" i="5"/>
  <c r="I112" i="5"/>
  <c r="I111" i="5"/>
  <c r="I109" i="5"/>
  <c r="I108" i="5"/>
  <c r="I107" i="5"/>
  <c r="I106" i="5"/>
  <c r="I105" i="5"/>
  <c r="I104" i="5"/>
  <c r="I103" i="5"/>
  <c r="I100" i="5"/>
  <c r="I81" i="5"/>
  <c r="I79" i="5"/>
  <c r="I73" i="5"/>
  <c r="I71" i="5"/>
  <c r="I69" i="5"/>
  <c r="I68" i="5"/>
  <c r="I67" i="5"/>
  <c r="I66" i="5"/>
  <c r="I65" i="5"/>
  <c r="I56" i="5"/>
  <c r="I55" i="5"/>
  <c r="I54" i="5"/>
  <c r="I53" i="5"/>
  <c r="I49" i="5"/>
  <c r="I48" i="5"/>
  <c r="I41" i="5"/>
  <c r="I40" i="5"/>
  <c r="I39" i="5"/>
  <c r="I38" i="5"/>
  <c r="I34" i="5"/>
  <c r="I33" i="5"/>
  <c r="I32" i="5"/>
  <c r="I27" i="5"/>
  <c r="I25" i="5"/>
  <c r="I24" i="5"/>
  <c r="I23" i="5"/>
  <c r="I22" i="5"/>
  <c r="E13" i="3" l="1"/>
  <c r="H298" i="5"/>
  <c r="H35" i="5"/>
  <c r="H118" i="5"/>
  <c r="H84" i="5" s="1"/>
  <c r="H16" i="5" s="1"/>
  <c r="H241" i="5"/>
  <c r="H264" i="5"/>
  <c r="H17" i="5"/>
  <c r="H145" i="5"/>
  <c r="H176" i="5"/>
  <c r="H75" i="5"/>
  <c r="E358" i="5"/>
  <c r="E356" i="5"/>
  <c r="E355" i="5"/>
  <c r="E354" i="5"/>
  <c r="E350" i="5"/>
  <c r="E348" i="5"/>
  <c r="E347" i="5"/>
  <c r="E346" i="5"/>
  <c r="E340" i="5"/>
  <c r="E335" i="5"/>
  <c r="E334" i="5"/>
  <c r="E333" i="5"/>
  <c r="E331" i="5"/>
  <c r="E327" i="5"/>
  <c r="E326" i="5"/>
  <c r="E325" i="5"/>
  <c r="E321" i="5"/>
  <c r="E320" i="5"/>
  <c r="E319" i="5"/>
  <c r="E315" i="5"/>
  <c r="E314" i="5"/>
  <c r="E312" i="5"/>
  <c r="E308" i="5"/>
  <c r="E307" i="5"/>
  <c r="E303" i="5"/>
  <c r="E302" i="5"/>
  <c r="E285" i="5"/>
  <c r="E284" i="5"/>
  <c r="E276" i="5"/>
  <c r="E275" i="5"/>
  <c r="E274" i="5"/>
  <c r="E273" i="5"/>
  <c r="E272" i="5"/>
  <c r="E269" i="5"/>
  <c r="E259" i="5"/>
  <c r="E258" i="5"/>
  <c r="E257" i="5"/>
  <c r="E263" i="5"/>
  <c r="E254" i="5"/>
  <c r="E249" i="5"/>
  <c r="E247" i="5"/>
  <c r="E246" i="5"/>
  <c r="E240" i="5"/>
  <c r="E235" i="5"/>
  <c r="E234" i="5"/>
  <c r="E233" i="5"/>
  <c r="E231" i="5" s="1"/>
  <c r="E230" i="5"/>
  <c r="E229" i="5"/>
  <c r="E228" i="5"/>
  <c r="E227" i="5"/>
  <c r="E226" i="5"/>
  <c r="E225" i="5"/>
  <c r="E220" i="5"/>
  <c r="E219" i="5"/>
  <c r="E218" i="5"/>
  <c r="E215" i="5"/>
  <c r="E214" i="5"/>
  <c r="E213" i="5"/>
  <c r="E210" i="5"/>
  <c r="E205" i="5"/>
  <c r="E200" i="5"/>
  <c r="E197" i="5"/>
  <c r="E192" i="5"/>
  <c r="E191" i="5"/>
  <c r="E187" i="5"/>
  <c r="E186" i="5"/>
  <c r="E185" i="5"/>
  <c r="E181" i="5"/>
  <c r="E180" i="5"/>
  <c r="E175" i="5"/>
  <c r="E174" i="5"/>
  <c r="E172" i="5"/>
  <c r="E171" i="5"/>
  <c r="E170" i="5"/>
  <c r="E166" i="5"/>
  <c r="E165" i="5"/>
  <c r="E163" i="5"/>
  <c r="E162" i="5"/>
  <c r="E161" i="5"/>
  <c r="E157" i="5"/>
  <c r="E156" i="5"/>
  <c r="E155" i="5"/>
  <c r="E151" i="5"/>
  <c r="E150" i="5"/>
  <c r="E149" i="5"/>
  <c r="E140" i="5"/>
  <c r="E139" i="5"/>
  <c r="E135" i="5"/>
  <c r="E131" i="5"/>
  <c r="E127" i="5"/>
  <c r="E123" i="5"/>
  <c r="E122" i="5"/>
  <c r="E117" i="5"/>
  <c r="E113" i="5"/>
  <c r="E109" i="5"/>
  <c r="E107" i="5"/>
  <c r="E106" i="5"/>
  <c r="E105" i="5"/>
  <c r="E100" i="5"/>
  <c r="E91" i="5"/>
  <c r="E89" i="5"/>
  <c r="E88" i="5" s="1"/>
  <c r="E87" i="5" s="1"/>
  <c r="E83" i="5"/>
  <c r="E81" i="5"/>
  <c r="E80" i="5"/>
  <c r="E79" i="5"/>
  <c r="E73" i="5"/>
  <c r="E71" i="5"/>
  <c r="E69" i="5"/>
  <c r="E67" i="5"/>
  <c r="E66" i="5"/>
  <c r="E65" i="5"/>
  <c r="E60" i="5"/>
  <c r="E59" i="5"/>
  <c r="E58" i="5"/>
  <c r="E56" i="5"/>
  <c r="E55" i="5"/>
  <c r="E54" i="5"/>
  <c r="E53" i="5"/>
  <c r="E42" i="5"/>
  <c r="E41" i="5"/>
  <c r="E22" i="5"/>
  <c r="E27" i="5"/>
  <c r="E34" i="5"/>
  <c r="E39" i="5"/>
  <c r="E40" i="5"/>
  <c r="E49" i="5"/>
  <c r="E48" i="5"/>
  <c r="E44" i="5"/>
  <c r="E43" i="5"/>
  <c r="E32" i="5"/>
  <c r="E31" i="5"/>
  <c r="F78" i="5"/>
  <c r="F357" i="5"/>
  <c r="I357" i="5" s="1"/>
  <c r="F353" i="5"/>
  <c r="F345" i="5"/>
  <c r="F349" i="5"/>
  <c r="I349" i="5" s="1"/>
  <c r="F332" i="5"/>
  <c r="I332" i="5" s="1"/>
  <c r="F324" i="5"/>
  <c r="I324" i="5" s="1"/>
  <c r="F318" i="5"/>
  <c r="I318" i="5" s="1"/>
  <c r="F311" i="5"/>
  <c r="I311" i="5" s="1"/>
  <c r="F313" i="5"/>
  <c r="I313" i="5" s="1"/>
  <c r="F306" i="5"/>
  <c r="F301" i="5"/>
  <c r="F262" i="5"/>
  <c r="F261" i="5" s="1"/>
  <c r="F260" i="5" s="1"/>
  <c r="E260" i="5" s="1"/>
  <c r="F253" i="5"/>
  <c r="F245" i="5"/>
  <c r="I245" i="5" s="1"/>
  <c r="F248" i="5"/>
  <c r="I248" i="5" s="1"/>
  <c r="F239" i="5"/>
  <c r="I239" i="5" s="1"/>
  <c r="F224" i="5"/>
  <c r="F223" i="5" s="1"/>
  <c r="F221" i="5" s="1"/>
  <c r="F209" i="5"/>
  <c r="F204" i="5"/>
  <c r="F196" i="5"/>
  <c r="F199" i="5"/>
  <c r="F190" i="5"/>
  <c r="F184" i="5"/>
  <c r="F179" i="5"/>
  <c r="I179" i="5" s="1"/>
  <c r="F169" i="5"/>
  <c r="I169" i="5" s="1"/>
  <c r="F173" i="5"/>
  <c r="F160" i="5"/>
  <c r="I160" i="5" s="1"/>
  <c r="F164" i="5"/>
  <c r="I164" i="5" s="1"/>
  <c r="F154" i="5"/>
  <c r="F148" i="5"/>
  <c r="F134" i="5"/>
  <c r="I134" i="5" s="1"/>
  <c r="F130" i="5"/>
  <c r="I130" i="5" s="1"/>
  <c r="F129" i="5"/>
  <c r="I129" i="5" s="1"/>
  <c r="F126" i="5"/>
  <c r="F138" i="5"/>
  <c r="F121" i="5"/>
  <c r="F82" i="5"/>
  <c r="E82" i="5" s="1"/>
  <c r="F64" i="5"/>
  <c r="I64" i="5" s="1"/>
  <c r="F72" i="5"/>
  <c r="I72" i="5" s="1"/>
  <c r="F52" i="5"/>
  <c r="I52" i="5" s="1"/>
  <c r="F47" i="5"/>
  <c r="I47" i="5" s="1"/>
  <c r="F37" i="5"/>
  <c r="F30" i="5"/>
  <c r="I30" i="5" s="1"/>
  <c r="F21" i="5"/>
  <c r="I21" i="5" s="1"/>
  <c r="F26" i="5"/>
  <c r="I26" i="5" s="1"/>
  <c r="F238" i="5" l="1"/>
  <c r="F29" i="5"/>
  <c r="F46" i="5"/>
  <c r="I46" i="5" s="1"/>
  <c r="F125" i="5"/>
  <c r="I125" i="5" s="1"/>
  <c r="I126" i="5"/>
  <c r="F147" i="5"/>
  <c r="I147" i="5" s="1"/>
  <c r="I148" i="5"/>
  <c r="F168" i="5"/>
  <c r="I168" i="5" s="1"/>
  <c r="I173" i="5"/>
  <c r="F208" i="5"/>
  <c r="I209" i="5"/>
  <c r="F329" i="5"/>
  <c r="I329" i="5" s="1"/>
  <c r="F305" i="5"/>
  <c r="I306" i="5"/>
  <c r="F317" i="5"/>
  <c r="I317" i="5" s="1"/>
  <c r="F77" i="5"/>
  <c r="F75" i="5" s="1"/>
  <c r="I78" i="5"/>
  <c r="F137" i="5"/>
  <c r="I137" i="5" s="1"/>
  <c r="I138" i="5"/>
  <c r="F153" i="5"/>
  <c r="I153" i="5" s="1"/>
  <c r="I154" i="5"/>
  <c r="F63" i="5"/>
  <c r="I63" i="5" s="1"/>
  <c r="F120" i="5"/>
  <c r="I121" i="5"/>
  <c r="F252" i="5"/>
  <c r="I252" i="5" s="1"/>
  <c r="I253" i="5"/>
  <c r="F51" i="5"/>
  <c r="I51" i="5" s="1"/>
  <c r="F35" i="5"/>
  <c r="I37" i="5"/>
  <c r="F28" i="5"/>
  <c r="I29" i="5"/>
  <c r="F352" i="5"/>
  <c r="I352" i="5" s="1"/>
  <c r="I353" i="5"/>
  <c r="F344" i="5"/>
  <c r="I344" i="5" s="1"/>
  <c r="I345" i="5"/>
  <c r="F323" i="5"/>
  <c r="I323" i="5" s="1"/>
  <c r="F300" i="5"/>
  <c r="I301" i="5"/>
  <c r="E262" i="5"/>
  <c r="F236" i="5"/>
  <c r="I238" i="5"/>
  <c r="E223" i="5"/>
  <c r="F203" i="5"/>
  <c r="I203" i="5" s="1"/>
  <c r="I204" i="5"/>
  <c r="F195" i="5"/>
  <c r="I195" i="5" s="1"/>
  <c r="I196" i="5"/>
  <c r="F198" i="5"/>
  <c r="I198" i="5" s="1"/>
  <c r="I199" i="5"/>
  <c r="F189" i="5"/>
  <c r="I189" i="5" s="1"/>
  <c r="I190" i="5"/>
  <c r="F183" i="5"/>
  <c r="I183" i="5" s="1"/>
  <c r="I184" i="5"/>
  <c r="F310" i="5"/>
  <c r="I310" i="5" s="1"/>
  <c r="E224" i="5"/>
  <c r="E306" i="5"/>
  <c r="F244" i="5"/>
  <c r="I244" i="5" s="1"/>
  <c r="E261" i="5"/>
  <c r="F251" i="5"/>
  <c r="F250" i="5"/>
  <c r="F20" i="5"/>
  <c r="I20" i="5" s="1"/>
  <c r="F133" i="5"/>
  <c r="F159" i="5"/>
  <c r="F178" i="5"/>
  <c r="I178" i="5" s="1"/>
  <c r="I120" i="5" l="1"/>
  <c r="F118" i="5"/>
  <c r="F201" i="5"/>
  <c r="F342" i="5"/>
  <c r="F341" i="5" s="1"/>
  <c r="F206" i="5"/>
  <c r="I208" i="5"/>
  <c r="F74" i="5"/>
  <c r="I77" i="5"/>
  <c r="F145" i="5"/>
  <c r="I159" i="5"/>
  <c r="F193" i="5"/>
  <c r="F61" i="5"/>
  <c r="E300" i="5"/>
  <c r="I300" i="5"/>
  <c r="I133" i="5"/>
  <c r="F242" i="5"/>
  <c r="F176" i="5"/>
  <c r="F18" i="5"/>
  <c r="E108" i="5"/>
  <c r="F84" i="5" l="1"/>
  <c r="F241" i="5"/>
  <c r="E103" i="5"/>
  <c r="E104" i="5"/>
  <c r="F17" i="5"/>
  <c r="F16" i="5" l="1"/>
  <c r="F84" i="3" l="1"/>
  <c r="F72" i="3"/>
  <c r="F68" i="3"/>
  <c r="F64" i="3"/>
  <c r="F60" i="3"/>
  <c r="F56" i="3"/>
  <c r="F51" i="3"/>
  <c r="F47" i="3"/>
  <c r="F43" i="3"/>
  <c r="F39" i="3"/>
  <c r="F35" i="3"/>
  <c r="F31" i="3"/>
  <c r="F27" i="3"/>
  <c r="F15" i="3"/>
  <c r="F13" i="3" l="1"/>
  <c r="C23" i="3"/>
  <c r="D23" i="3" l="1"/>
  <c r="H23" i="3"/>
  <c r="C85" i="3"/>
  <c r="C73" i="3"/>
  <c r="C61" i="3"/>
  <c r="C89" i="3"/>
  <c r="D89" i="3" s="1"/>
  <c r="C16" i="3"/>
  <c r="C20" i="3"/>
  <c r="C48" i="3"/>
  <c r="C81" i="3"/>
  <c r="C65" i="3"/>
  <c r="G342" i="5"/>
  <c r="G341" i="5" s="1"/>
  <c r="G233" i="5"/>
  <c r="G231" i="5" s="1"/>
  <c r="G329" i="5"/>
  <c r="G323" i="5"/>
  <c r="G317" i="5"/>
  <c r="G310" i="5"/>
  <c r="G305" i="5"/>
  <c r="G261" i="5"/>
  <c r="G260" i="5" s="1"/>
  <c r="G300" i="5"/>
  <c r="G280" i="5"/>
  <c r="G278" i="5" s="1"/>
  <c r="G277" i="5" s="1"/>
  <c r="G272" i="5"/>
  <c r="G265" i="5" s="1"/>
  <c r="G267" i="5"/>
  <c r="G257" i="5"/>
  <c r="G255" i="5" s="1"/>
  <c r="G252" i="5"/>
  <c r="G250" i="5" s="1"/>
  <c r="G244" i="5"/>
  <c r="G242" i="5" s="1"/>
  <c r="G238" i="5"/>
  <c r="G236" i="5" s="1"/>
  <c r="G223" i="5"/>
  <c r="G221" i="5" s="1"/>
  <c r="G218" i="5"/>
  <c r="G216" i="5" s="1"/>
  <c r="G213" i="5"/>
  <c r="G211" i="5" s="1"/>
  <c r="G208" i="5"/>
  <c r="G206" i="5" s="1"/>
  <c r="G203" i="5"/>
  <c r="G201" i="5" s="1"/>
  <c r="G198" i="5"/>
  <c r="G195" i="5"/>
  <c r="G189" i="5"/>
  <c r="G183" i="5"/>
  <c r="G178" i="5"/>
  <c r="G168" i="5"/>
  <c r="E169" i="5"/>
  <c r="E173" i="5"/>
  <c r="G164" i="5"/>
  <c r="G159" i="5" s="1"/>
  <c r="E160" i="5"/>
  <c r="E164" i="5"/>
  <c r="G153" i="5"/>
  <c r="G147" i="5"/>
  <c r="G137" i="5"/>
  <c r="G133" i="5"/>
  <c r="G129" i="5"/>
  <c r="G125" i="5"/>
  <c r="G120" i="5"/>
  <c r="G115" i="5"/>
  <c r="G111" i="5"/>
  <c r="G87" i="5"/>
  <c r="G85" i="5" s="1"/>
  <c r="G77" i="5"/>
  <c r="G75" i="5" s="1"/>
  <c r="G63" i="5"/>
  <c r="G61" i="5" s="1"/>
  <c r="G58" i="5"/>
  <c r="G51" i="5"/>
  <c r="G46" i="5"/>
  <c r="G37" i="5"/>
  <c r="G29" i="5"/>
  <c r="G28" i="5" s="1"/>
  <c r="G20" i="5"/>
  <c r="G18" i="5" s="1"/>
  <c r="E199" i="5"/>
  <c r="D85" i="3" l="1"/>
  <c r="H85" i="3"/>
  <c r="H73" i="3"/>
  <c r="D73" i="3"/>
  <c r="H81" i="3"/>
  <c r="D81" i="3"/>
  <c r="C64" i="3"/>
  <c r="D65" i="3"/>
  <c r="H65" i="3"/>
  <c r="H61" i="3"/>
  <c r="D61" i="3"/>
  <c r="D48" i="3"/>
  <c r="H48" i="3"/>
  <c r="H20" i="3"/>
  <c r="D20" i="3"/>
  <c r="H16" i="3"/>
  <c r="D16" i="3"/>
  <c r="C72" i="3"/>
  <c r="C84" i="3"/>
  <c r="C27" i="3"/>
  <c r="C80" i="3"/>
  <c r="C47" i="3"/>
  <c r="C15" i="3"/>
  <c r="C19" i="3"/>
  <c r="C60" i="3"/>
  <c r="C43" i="3"/>
  <c r="C31" i="3"/>
  <c r="C39" i="3"/>
  <c r="G193" i="5"/>
  <c r="C35" i="3"/>
  <c r="E168" i="5"/>
  <c r="G101" i="5"/>
  <c r="G118" i="5"/>
  <c r="G241" i="5"/>
  <c r="G35" i="5"/>
  <c r="G17" i="5" s="1"/>
  <c r="G145" i="5"/>
  <c r="G176" i="5"/>
  <c r="G298" i="5"/>
  <c r="E159" i="5"/>
  <c r="G270" i="5"/>
  <c r="G264" i="5" s="1"/>
  <c r="E338" i="5"/>
  <c r="E357" i="5"/>
  <c r="E353" i="5"/>
  <c r="E349" i="5"/>
  <c r="H84" i="3" l="1"/>
  <c r="D84" i="3"/>
  <c r="D72" i="3"/>
  <c r="H72" i="3"/>
  <c r="H80" i="3"/>
  <c r="D80" i="3"/>
  <c r="H64" i="3"/>
  <c r="D64" i="3"/>
  <c r="D60" i="3"/>
  <c r="H60" i="3"/>
  <c r="H47" i="3"/>
  <c r="D47" i="3"/>
  <c r="D43" i="3"/>
  <c r="H43" i="3"/>
  <c r="H39" i="3"/>
  <c r="D39" i="3"/>
  <c r="D35" i="3"/>
  <c r="H35" i="3"/>
  <c r="H31" i="3"/>
  <c r="D31" i="3"/>
  <c r="D27" i="3"/>
  <c r="H27" i="3"/>
  <c r="D19" i="3"/>
  <c r="H19" i="3"/>
  <c r="D15" i="3"/>
  <c r="H15" i="3"/>
  <c r="C51" i="3"/>
  <c r="C13" i="3" s="1"/>
  <c r="E337" i="5"/>
  <c r="E352" i="5"/>
  <c r="G84" i="5"/>
  <c r="E344" i="5"/>
  <c r="D51" i="3" l="1"/>
  <c r="H51" i="3"/>
  <c r="D342" i="5"/>
  <c r="E332" i="5"/>
  <c r="E330" i="5"/>
  <c r="E324" i="5"/>
  <c r="E318" i="5"/>
  <c r="E311" i="5"/>
  <c r="E313" i="5"/>
  <c r="D305" i="5"/>
  <c r="E301" i="5"/>
  <c r="E283" i="5"/>
  <c r="E268" i="5"/>
  <c r="E253" i="5"/>
  <c r="E245" i="5"/>
  <c r="E248" i="5"/>
  <c r="E239" i="5"/>
  <c r="E209" i="5"/>
  <c r="E204" i="5"/>
  <c r="E196" i="5"/>
  <c r="E198" i="5"/>
  <c r="E190" i="5"/>
  <c r="E184" i="5"/>
  <c r="E179" i="5"/>
  <c r="E154" i="5"/>
  <c r="E148" i="5"/>
  <c r="E138" i="5"/>
  <c r="E134" i="5"/>
  <c r="E130" i="5"/>
  <c r="E126" i="5"/>
  <c r="E121" i="5"/>
  <c r="E116" i="5"/>
  <c r="E112" i="5"/>
  <c r="H13" i="3" l="1"/>
  <c r="D13" i="3"/>
  <c r="E305" i="5"/>
  <c r="I305" i="5"/>
  <c r="E342" i="5"/>
  <c r="I342" i="5"/>
  <c r="E115" i="5"/>
  <c r="E208" i="5"/>
  <c r="E252" i="5"/>
  <c r="E317" i="5"/>
  <c r="E120" i="5"/>
  <c r="E178" i="5"/>
  <c r="E238" i="5"/>
  <c r="D341" i="5"/>
  <c r="E147" i="5"/>
  <c r="E183" i="5"/>
  <c r="E280" i="5"/>
  <c r="E329" i="5"/>
  <c r="E133" i="5"/>
  <c r="E137" i="5"/>
  <c r="E267" i="5"/>
  <c r="E323" i="5"/>
  <c r="E125" i="5"/>
  <c r="E129" i="5"/>
  <c r="E153" i="5"/>
  <c r="E189" i="5"/>
  <c r="E203" i="5"/>
  <c r="D176" i="5"/>
  <c r="E244" i="5"/>
  <c r="E310" i="5"/>
  <c r="D88" i="5"/>
  <c r="D87" i="5" s="1"/>
  <c r="I87" i="5" s="1"/>
  <c r="E78" i="5"/>
  <c r="E68" i="5"/>
  <c r="E72" i="5"/>
  <c r="E64" i="5"/>
  <c r="E52" i="5"/>
  <c r="E47" i="5"/>
  <c r="E38" i="5"/>
  <c r="E30" i="5"/>
  <c r="E33" i="5"/>
  <c r="E26" i="5"/>
  <c r="E25" i="5" s="1"/>
  <c r="E21" i="5"/>
  <c r="E98" i="5" l="1"/>
  <c r="I98" i="5"/>
  <c r="E341" i="5"/>
  <c r="I341" i="5"/>
  <c r="E176" i="5"/>
  <c r="I176" i="5"/>
  <c r="D101" i="5"/>
  <c r="E111" i="5"/>
  <c r="D193" i="5"/>
  <c r="E195" i="5"/>
  <c r="D118" i="5"/>
  <c r="E51" i="5"/>
  <c r="E77" i="5"/>
  <c r="D298" i="5"/>
  <c r="D278" i="5"/>
  <c r="D242" i="5"/>
  <c r="D241" i="5" s="1"/>
  <c r="D265" i="5"/>
  <c r="D206" i="5"/>
  <c r="E46" i="5"/>
  <c r="D201" i="5"/>
  <c r="D145" i="5"/>
  <c r="D236" i="5"/>
  <c r="D250" i="5"/>
  <c r="E29" i="5"/>
  <c r="E20" i="5"/>
  <c r="E63" i="5"/>
  <c r="I101" i="5" l="1"/>
  <c r="D84" i="5"/>
  <c r="I298" i="5"/>
  <c r="E298" i="5"/>
  <c r="E278" i="5"/>
  <c r="I278" i="5"/>
  <c r="E265" i="5"/>
  <c r="I265" i="5"/>
  <c r="E250" i="5"/>
  <c r="I250" i="5"/>
  <c r="E242" i="5"/>
  <c r="I242" i="5"/>
  <c r="E236" i="5"/>
  <c r="I236" i="5"/>
  <c r="E206" i="5"/>
  <c r="I206" i="5"/>
  <c r="E201" i="5"/>
  <c r="I201" i="5"/>
  <c r="E193" i="5"/>
  <c r="I193" i="5"/>
  <c r="E145" i="5"/>
  <c r="I145" i="5"/>
  <c r="E118" i="5"/>
  <c r="I118" i="5"/>
  <c r="D35" i="5"/>
  <c r="E37" i="5"/>
  <c r="D61" i="5"/>
  <c r="D18" i="5"/>
  <c r="D28" i="5"/>
  <c r="D277" i="5"/>
  <c r="D75" i="5"/>
  <c r="I85" i="5"/>
  <c r="D264" i="5"/>
  <c r="I264" i="5" s="1"/>
  <c r="G74" i="5"/>
  <c r="G16" i="5" s="1"/>
  <c r="I297" i="5" l="1"/>
  <c r="E277" i="5"/>
  <c r="I277" i="5"/>
  <c r="E241" i="5"/>
  <c r="I241" i="5"/>
  <c r="E75" i="5"/>
  <c r="I75" i="5"/>
  <c r="E61" i="5"/>
  <c r="I61" i="5"/>
  <c r="E35" i="5"/>
  <c r="I35" i="5"/>
  <c r="E28" i="5"/>
  <c r="I28" i="5"/>
  <c r="E19" i="5"/>
  <c r="I18" i="5"/>
  <c r="D17" i="5"/>
  <c r="I84" i="5"/>
  <c r="D74" i="5"/>
  <c r="E74" i="5" l="1"/>
  <c r="I74" i="5"/>
  <c r="E17" i="5"/>
  <c r="I17" i="5"/>
  <c r="D16" i="5"/>
  <c r="I16" i="5" s="1"/>
  <c r="E16" i="5" l="1"/>
</calcChain>
</file>

<file path=xl/sharedStrings.xml><?xml version="1.0" encoding="utf-8"?>
<sst xmlns="http://schemas.openxmlformats.org/spreadsheetml/2006/main" count="554" uniqueCount="259">
  <si>
    <t>RAČUN</t>
  </si>
  <si>
    <t xml:space="preserve">            RASHODI I IZDACI ZA TROGODIŠNJE RAZDOBLJE I </t>
  </si>
  <si>
    <t>ŠIFRA</t>
  </si>
  <si>
    <t>OPIS</t>
  </si>
  <si>
    <t>Izvori financiranja: Prihodi od Ministarstva obrazovanja</t>
  </si>
  <si>
    <t>AKTIVNOST: Troškovi zaposlenika</t>
  </si>
  <si>
    <t>RASHODI POSLOVANJA</t>
  </si>
  <si>
    <t>RASHODI ZA ZAPOSLENE</t>
  </si>
  <si>
    <t>PLAĆE</t>
  </si>
  <si>
    <t>DOPRINOSI NA PLAĆE</t>
  </si>
  <si>
    <t>MATERIJALNI RASHODI</t>
  </si>
  <si>
    <t>NAKNADE TROŠKOVA ZAPOSLENIMA</t>
  </si>
  <si>
    <t>OSTALI RASHODI ZA ZAPOSLENE</t>
  </si>
  <si>
    <t>OSTALI NESPOMENUTI RASHODI POSLOVANJA</t>
  </si>
  <si>
    <t>Izvor financiranja: Prihodi od županijskog proračuna</t>
  </si>
  <si>
    <t>AKTIVNOST: Financiranje materijalnih troškova po minim.stand.</t>
  </si>
  <si>
    <t>RASHODI ZA MATERIJAL I ENERGIJU</t>
  </si>
  <si>
    <t>RASHODI ZA USLUGE</t>
  </si>
  <si>
    <t>FINANCIJSKI RASHODI</t>
  </si>
  <si>
    <t>OSTALI FINANCIJSKI RASHODI</t>
  </si>
  <si>
    <t>OSTALE NAKNADE GRAĐ. I KUĆ.-PRIJEVOZ</t>
  </si>
  <si>
    <t>VRSTA PRIHODA</t>
  </si>
  <si>
    <t>PRIHODI POSLOVANJA</t>
  </si>
  <si>
    <t xml:space="preserve">KLASA : </t>
  </si>
  <si>
    <t xml:space="preserve">URBROJ : </t>
  </si>
  <si>
    <t>A210101</t>
  </si>
  <si>
    <t>A210102</t>
  </si>
  <si>
    <t>AKTIVNOST:Materijalni rashodi po stvarnom trošku</t>
  </si>
  <si>
    <t>NAKNADE GRAĐ. I KUĆ.-PRIJEVOZ</t>
  </si>
  <si>
    <t>A210201</t>
  </si>
  <si>
    <t>AKTIVNOST: Mater. rashodi po stvarnom trošku- iznad standarda</t>
  </si>
  <si>
    <t>OSTALI NESPOM. RASHODI POSLOVANJA-OSIG</t>
  </si>
  <si>
    <t>A230106</t>
  </si>
  <si>
    <t>A230107</t>
  </si>
  <si>
    <t>AKTIVNOST: Produženi boravak</t>
  </si>
  <si>
    <t>Izvor financiranja: Prihodi iz vlastitih sredstava</t>
  </si>
  <si>
    <t>A210103</t>
  </si>
  <si>
    <t>PLAĆE (BRUTTO)</t>
  </si>
  <si>
    <t>RASHODI ZA NABAVU NEFINANCIJSKE IMOVINE</t>
  </si>
  <si>
    <t>RASHODI ZA NABAVU PROIZV.DUG.IMOVINE</t>
  </si>
  <si>
    <t>POSTROJENJA I OPREMA</t>
  </si>
  <si>
    <t>KNJIGE, UMJETNIČKA DJELA</t>
  </si>
  <si>
    <t>A230104</t>
  </si>
  <si>
    <t>AKTIVNOST: POMOĆNICI U NASTAVI</t>
  </si>
  <si>
    <t>AKTIVNOST: ŠKOLSKA KUHINJA</t>
  </si>
  <si>
    <t xml:space="preserve">RASHODI ZA MATERIJAL I ENERGIJU </t>
  </si>
  <si>
    <t>Izvor financiranja: Prihodi iz županijskog proračuna</t>
  </si>
  <si>
    <t>A230184</t>
  </si>
  <si>
    <t>AKTIVNOST:Mater. rashodi po stvarnom trošku OŠ- drugi izvori</t>
  </si>
  <si>
    <t>Izvor financiranja: Donacije</t>
  </si>
  <si>
    <t>A230199</t>
  </si>
  <si>
    <t>RAHODI ZA USLUGE</t>
  </si>
  <si>
    <t xml:space="preserve">          </t>
  </si>
  <si>
    <t>RASHODI ZA NABAVU PROZV.DUG.IMOVINE</t>
  </si>
  <si>
    <t>RASHOD ZA NABAVU NEFINANCIJSKE IMOVINE</t>
  </si>
  <si>
    <t>RASHOD ZA NABAVU PROIZV.DUG.IMOVINE</t>
  </si>
  <si>
    <t>Izvor financiranja: prihod od županijskog proračuna</t>
  </si>
  <si>
    <t>Školska  shema</t>
  </si>
  <si>
    <t>AKTIVNOSTI:</t>
  </si>
  <si>
    <t>Izvor financiranja:Prihod od Ministarstva poljoprivrede</t>
  </si>
  <si>
    <t>Izvor financiranja: Prihod od prodaje imovine za osnovne škole</t>
  </si>
  <si>
    <t>AKTIVNOST: Ostali programi i projekti</t>
  </si>
  <si>
    <t>Izvor financiranja:</t>
  </si>
  <si>
    <t>MZO</t>
  </si>
  <si>
    <t>AKTIVNOST: Školski list , časopisi i knjige</t>
  </si>
  <si>
    <t>KNJIGE</t>
  </si>
  <si>
    <t>Izvor financiranja: Prihod iz županijskog proračuna</t>
  </si>
  <si>
    <t>AKTIVNOST: Medni dani</t>
  </si>
  <si>
    <t>MATERIJAL I SIROVINA</t>
  </si>
  <si>
    <t>AKTIVNOST: Zavičajna nastava</t>
  </si>
  <si>
    <t>POSTROJENJE I OPREMA</t>
  </si>
  <si>
    <t>USLUGE TEKUĆEG I INVISTICIJSKOG ODRŽAVANJA</t>
  </si>
  <si>
    <t>RASHOD POSLOVANJA</t>
  </si>
  <si>
    <t>USLUGE TEKUĆEG I INVESTICIJSKOG ODRŽAVANJA</t>
  </si>
  <si>
    <t>AKTIVNOST: ŠKOLSKI NAMJEŠTAJ I OPREMA</t>
  </si>
  <si>
    <t>RASHODI ZA NABAVU DUGOT.NEFIN.IMOVINE</t>
  </si>
  <si>
    <t>PROGRAM 2401: INVESTICIJSKO ODRŽAVANJE OSNOVNIH ŠKOLA</t>
  </si>
  <si>
    <t>PROGRAM : PROGRAMI OBRAZOVANJA IZNAD STANDARDA</t>
  </si>
  <si>
    <t>PROGRAM : OSNOVNA DJELATNOST -IZNAD STANDARDA</t>
  </si>
  <si>
    <t>A230203</t>
  </si>
  <si>
    <t>A230115</t>
  </si>
  <si>
    <t>A230116</t>
  </si>
  <si>
    <t>A240103</t>
  </si>
  <si>
    <t>AKTIVNOST: investicijsko održavanje  OŠ -ostali proračuni</t>
  </si>
  <si>
    <t>K240501</t>
  </si>
  <si>
    <t>A210104</t>
  </si>
  <si>
    <t>REZULTAT POSLOVANJA</t>
  </si>
  <si>
    <t>KLASA:</t>
  </si>
  <si>
    <t>URBROJ:</t>
  </si>
  <si>
    <t>A230197</t>
  </si>
  <si>
    <t>Izvor financiranja: Prihodi iz drugih izvora(vlp, donacije)</t>
  </si>
  <si>
    <t xml:space="preserve">                          PRIHODI I PRIMICI ISKAZANI PO VRSTAMA</t>
  </si>
  <si>
    <t xml:space="preserve">                   PREMA PRORAČUNSKOJ KLASIFIKACIJI</t>
  </si>
  <si>
    <t>PROGRAM 2101: REDOVNA  DJELATNOST OŠ-MINIMALNI STANDARDI</t>
  </si>
  <si>
    <t>A230102</t>
  </si>
  <si>
    <t>AKTIVNOST: Županijska natjecanja</t>
  </si>
  <si>
    <t>RASHODI ZA ZAPOSLENIH</t>
  </si>
  <si>
    <t>AKTIVNOST: Projekt "Osiguranje prehrane djece u osnovnim školama"</t>
  </si>
  <si>
    <t>Izvor financiranja: Zaklada "Hrvatska za djecu"</t>
  </si>
  <si>
    <t>A230205</t>
  </si>
  <si>
    <t>AKTIVNOST: Sredstva zaštite protiv COVID-19</t>
  </si>
  <si>
    <t>A240101</t>
  </si>
  <si>
    <t>AKTIVNOST: investicijsko održavanje  OŠ -minimalni standarda</t>
  </si>
  <si>
    <t>PRIHODI I PRIMICI</t>
  </si>
  <si>
    <t>Izvor</t>
  </si>
  <si>
    <t>PRIHODI IZ NADLEŽ.PRORAČ. I OD HZZO TEMELJ.UG.OBVEZA</t>
  </si>
  <si>
    <t>PRIHODI IZ NADLEŽNOG PRORAČ.ZA FINANCIRANJE RED.DJEL.</t>
  </si>
  <si>
    <t>32300-VLASTITI PRIHODI OSNOVNIH ŠKOLA- PRIHODI KORISNIKA</t>
  </si>
  <si>
    <t>PRIH.OD PROD.PROIZ. I ROBE TE PRUŽ.USL.I PRIH.OD DONACIJA</t>
  </si>
  <si>
    <t>PRIHODI OD PRODAJE PROIZVODA I ROBE TE PRUŽ.USLUGA</t>
  </si>
  <si>
    <t>PRIH.IZ INOZ.I OD SUBJ.UNUTAR OPĆEG PRORAČUNA</t>
  </si>
  <si>
    <t>POMOĆ PRORAČ.KORIS.IZ PRORAČ. KOJI IM NIJE NADLEŽAN</t>
  </si>
  <si>
    <t>62300- DONACIJE ZA OSNOVNE ŠKOLE</t>
  </si>
  <si>
    <t>DONAC.OD PRAV.I FIZ.OSOBA IZVAN OPĆEG PRORČUNA</t>
  </si>
  <si>
    <t>PRIHOD POSLOVANJA</t>
  </si>
  <si>
    <t>PRIH.OD UPRAVNIH I ADMINS.PRIST PO POSEBNIM PROP. I NAK.</t>
  </si>
  <si>
    <t>PRIHOD PO POSEBNIM PROPISIMA</t>
  </si>
  <si>
    <t>POMOĆ PRORAČ.KORISN.IZ PRORAČ.KOJI IM NIJE NADLEŽ.</t>
  </si>
  <si>
    <t>53082-POMOĆI OD MIN.ZNANOSTI I OBRAZO.-DRŽAVNA RIZNICA</t>
  </si>
  <si>
    <t>58300- OSTALE INSTITUCIJE ZA OSNOVNE ŠKOLE-DRŽAV.PRORAČ</t>
  </si>
  <si>
    <t>47300-PRIHODI ZA POSEBNE NAMJENE-PRIHODI KORISNIKA</t>
  </si>
  <si>
    <t>11001-PRIHOD IZ NADLEŽ. PRORAČ.-NAMJENSKI PRIH. I PRIMICI</t>
  </si>
  <si>
    <t>POMOĆ TEMELJEM PRIJEN.EU SREDSTAVA</t>
  </si>
  <si>
    <t>RASPOLOŽIVA SREDSTVA IZ PRIJAŠNJE GODINE</t>
  </si>
  <si>
    <t>000</t>
  </si>
  <si>
    <t>VLASTITI IZVORI</t>
  </si>
  <si>
    <t xml:space="preserve"> Izvor financiranja: Prihodi od Županijskog proračuna-Ug.o dj.pmoćnici</t>
  </si>
  <si>
    <r>
      <rPr>
        <b/>
        <sz val="10"/>
        <color theme="1"/>
        <rFont val="Calibri"/>
        <family val="2"/>
        <charset val="238"/>
        <scheme val="minor"/>
      </rPr>
      <t>FUNK.KLAS</t>
    </r>
    <r>
      <rPr>
        <b/>
        <sz val="12"/>
        <color theme="1"/>
        <rFont val="Calibri"/>
        <family val="2"/>
        <charset val="238"/>
        <scheme val="minor"/>
      </rPr>
      <t>.</t>
    </r>
  </si>
  <si>
    <t>OSNOVNO OBRAZOVANJE</t>
  </si>
  <si>
    <t>Fun.klas.</t>
  </si>
  <si>
    <t>0915  -  OSNOVNO OBRAZOVANJE</t>
  </si>
  <si>
    <t>VLASTITI PRIHODI-PRIHODI KORISNIKA</t>
  </si>
  <si>
    <t>Glava</t>
  </si>
  <si>
    <t>USTANOVE ŠKOLSTVA</t>
  </si>
  <si>
    <t>PROJEKCIJA PLANA 2023. GODINU</t>
  </si>
  <si>
    <t>50003- USTANOVE ŠKOLSTVA</t>
  </si>
  <si>
    <t>Šifra škol.</t>
  </si>
  <si>
    <t>Šifra.škol.</t>
  </si>
  <si>
    <t>RASHODI I IZDACI</t>
  </si>
  <si>
    <t>52232 POTPIĆAN</t>
  </si>
  <si>
    <t>10637 OŠ Vladimira Nazora Potpićan</t>
  </si>
  <si>
    <t>Izvor financiranja: pomoć Ministarstvo znanosti i obrazovanja</t>
  </si>
  <si>
    <t>NAKNADA TROŠ.ZAPOS.STRUČ.USAVR.</t>
  </si>
  <si>
    <t>Izvori financiranja:Pomoć iz prorač.koji nije nadležan: Općina  Pićan</t>
  </si>
  <si>
    <t>NAKNADA TROŠKOVA ZAPOSLENIMA</t>
  </si>
  <si>
    <t>Izvori financiranja:Pomoć iz prorač.koji nije nadležan: Općina Cerovlje</t>
  </si>
  <si>
    <t>Izvor financiranja: Pomoći iz prorač. koji nije nadležan: Općina Gračišće</t>
  </si>
  <si>
    <t>Izvor financiranja: Pomoći iz prorač. koji nije nadležan: Općina Kršan</t>
  </si>
  <si>
    <t>Izvor financiranja: Pomoći iz prorač. koji nije nadležan: Općina Pićan</t>
  </si>
  <si>
    <t>Izvor financiranja: Prihod za posebne namjene za osnovne škole</t>
  </si>
  <si>
    <t>Izvor financiranja: Pomoć iz proračuna koji nije nadležan: Općina Cerovlje</t>
  </si>
  <si>
    <t>Izvor financiranja: Pomoć iz proračuna koji nije nadležan: Općina Kršan</t>
  </si>
  <si>
    <t>Izvor financiranja: Pomoć iz proračuna koji nije nadležan: Općina Pićan</t>
  </si>
  <si>
    <t>Izvor financiranja: Pomoć iz proračuna koji nije nadležan: Općina Gračišće</t>
  </si>
  <si>
    <t>RASHODIZA USLUGE</t>
  </si>
  <si>
    <t>Izvor financiranja: Pomoć iz proračuna koji nije nadležan: Općina  Kršan</t>
  </si>
  <si>
    <t>Izvor financiranja: Pomoć iz proračuna koji nije nadležan: Općina  Pićan</t>
  </si>
  <si>
    <t>A230140</t>
  </si>
  <si>
    <t>AKTIVNOST: Sufinanciranje redovne djelatnosti-osig.društva</t>
  </si>
  <si>
    <t>Izvor financiranja:Pomć iz proračuna koji nije nadležan:Ostale institucije</t>
  </si>
  <si>
    <t>A230147</t>
  </si>
  <si>
    <t>AKTIVNOST: Volontarijat</t>
  </si>
  <si>
    <t>NAKNADE TROŠ. OSOBAMA IZVAN RAD.ODNOSA</t>
  </si>
  <si>
    <t>Izvor financiranja: Pomoći iz prorač. koji nije nadležan: Osiguravajuća društva</t>
  </si>
  <si>
    <t>A230162</t>
  </si>
  <si>
    <t>AKTIVNOST: Žpanijsko stručno vjeće, Županijski aktiv učitelja</t>
  </si>
  <si>
    <t>A230171</t>
  </si>
  <si>
    <t>AKTIVNOST: Školska sportska društva</t>
  </si>
  <si>
    <t>A230202</t>
  </si>
  <si>
    <t>AKTIVNOST: Građanski odgoj</t>
  </si>
  <si>
    <t>Izvor financiranja: Ministarstvo znanosti i obrazovanja</t>
  </si>
  <si>
    <t>RASHOD ZA NABAVU NEPROIZ.DUGOT.IMOVINE</t>
  </si>
  <si>
    <t>LICENCE ZA SOFTVER</t>
  </si>
  <si>
    <t>POSLOVNI OBJEKTI</t>
  </si>
  <si>
    <t>Izvor financiranja: Pomoći iz prorač. koji nije nadležan: Općina  Pićan</t>
  </si>
  <si>
    <t>Izvor financiranja: Vlastiti prihodi</t>
  </si>
  <si>
    <t>Izvor financiranja: Prihod za posebne namjene</t>
  </si>
  <si>
    <t>Izvor financiranja: Prihod iz proračuna koji im nije nadležan za posebne namjene MZO</t>
  </si>
  <si>
    <t>Izvor financiranja: Agencija za odgoj i obrazovanje MZO</t>
  </si>
  <si>
    <t>Izvor financiranja: Pomoći iz prorač. koji nije nadležan</t>
  </si>
  <si>
    <t>55217- OPĆINE KRŠAN ZA PRORAČUNSKE KORISNIKE</t>
  </si>
  <si>
    <t>55330-  OPĆINE PIĆAN ZA PRORAČUNSKE KORISNIKE</t>
  </si>
  <si>
    <t>55132- OPĆINA GRAČIŠĆE ZA PRORAČUNSKE KORISNIKE</t>
  </si>
  <si>
    <t>55047-OPĆINA CEROVLJE ZA PRORAČUNSKE KORISNIKE</t>
  </si>
  <si>
    <t>53060- MINISTARSTVO POLJOPRIVREDE ZA PRORAČUNSKE KORISNIKE</t>
  </si>
  <si>
    <t>53080-AGENCIJA ZA ODGOJ I OBRAZ. ZA PRORAČUNSKE KORISNIKE</t>
  </si>
  <si>
    <t>62001-OSIGURAVAJUĆA DRUŠTVA ZA PRORAČUNSKE KORISNIKE</t>
  </si>
  <si>
    <t>OSNOVNA ŠKOLA VLADIMIRA NAZORA POTPIĆAN</t>
  </si>
  <si>
    <t>10637  O.Š. Vladimira Nazora, Potpićan</t>
  </si>
  <si>
    <t>DUMBROVA 12, 52333 POTPIĆAN</t>
  </si>
  <si>
    <t xml:space="preserve">OSNOVNA ŠKOLA VLADIMIRA NAZORA </t>
  </si>
  <si>
    <t>PROJEKCIJA 2023</t>
  </si>
  <si>
    <t>PRIHOD OD PRODAJE NEFINANCIJSKE IMOVINE</t>
  </si>
  <si>
    <t>PRIHOD OD PRODAJE STANA</t>
  </si>
  <si>
    <t>RAZLIKA</t>
  </si>
  <si>
    <t>ZATEZNE KAMATE</t>
  </si>
  <si>
    <t>T910801</t>
  </si>
  <si>
    <t>Izvor financiranja: Struktorni fondovi EU</t>
  </si>
  <si>
    <t>PROGRAM: KAPITALNA ULAGANJA U OSNOVNE ŠKOLE</t>
  </si>
  <si>
    <t>K240301</t>
  </si>
  <si>
    <t>AKTIVNOST: PROJEKTNA DOKUMENTACIJA OSNOVNIH ŠKOLA</t>
  </si>
  <si>
    <t>PROGRAM: OPREMANJE U OSNOVNIM ŠKOLAMA</t>
  </si>
  <si>
    <t>PROGRAM: MOZAIK 4</t>
  </si>
  <si>
    <t>MATERIJALNA PRAVA</t>
  </si>
  <si>
    <t>K230206</t>
  </si>
  <si>
    <t>PROJEKT:  FLAG Alba</t>
  </si>
  <si>
    <t>51008- FLAG Alba-Prihod od škola za EU projekte</t>
  </si>
  <si>
    <t>51100-Struktorni fondovi EU-PRIHOD ZA PLAĆE POMOĆNIKA TEMELJ.PRIJ. EU SRED.-MOZAIK 4</t>
  </si>
  <si>
    <t xml:space="preserve">MANJAK PRIHODA </t>
  </si>
  <si>
    <t>Izvor financiranja: Tek. Pomoć Tem.prenosa EU sredstava -Mozaik 3</t>
  </si>
  <si>
    <t>MATERIJALČNI RASHODI</t>
  </si>
  <si>
    <t>PROJEKCIJA 2024</t>
  </si>
  <si>
    <t>1.</t>
  </si>
  <si>
    <t>2.</t>
  </si>
  <si>
    <t>3.</t>
  </si>
  <si>
    <t>4.</t>
  </si>
  <si>
    <t>5.</t>
  </si>
  <si>
    <t>6.</t>
  </si>
  <si>
    <t>INDEKS   3/1</t>
  </si>
  <si>
    <t>PROJEKCIJA PLANA 2024.</t>
  </si>
  <si>
    <t>0</t>
  </si>
  <si>
    <t>INDEKS  3/1</t>
  </si>
  <si>
    <t>Predsjednik školskog odbora:</t>
  </si>
  <si>
    <t>Marina Rade</t>
  </si>
  <si>
    <t>AKTIVNOST: PROVED. PROJ. MOZAIK 4</t>
  </si>
  <si>
    <t>POSEBNI DIO</t>
  </si>
  <si>
    <t>Potpićan, 28.12.2021.</t>
  </si>
  <si>
    <t xml:space="preserve"> PLANA 2022.</t>
  </si>
  <si>
    <t>I REBALANS PLANA 2022.</t>
  </si>
  <si>
    <t>ZDRASTVENE I VETERINARSKE USLUGE -TEST.COVID-19</t>
  </si>
  <si>
    <t>SLUŽBENA PUTOVANJA</t>
  </si>
  <si>
    <t>UREDSKI MATERIJAL I OSTALI MATERIJALNI RASHODI</t>
  </si>
  <si>
    <t xml:space="preserve">                  Izvor financiranja: Prihodi od ostalih institucija za osnovne škole</t>
  </si>
  <si>
    <t>Izvor financiranja: Pomoći od ostalih institucija za OŠ-Crveni križ</t>
  </si>
  <si>
    <t>RASHODI ZA MATERIJAL I ENER.</t>
  </si>
  <si>
    <t>RASH.ZA NABAVU NEPR.DUG.I</t>
  </si>
  <si>
    <t>NEMATERIJALNA IMOVINA</t>
  </si>
  <si>
    <t>19.05.2022.</t>
  </si>
  <si>
    <t>6.018,80</t>
  </si>
  <si>
    <t>15.930,30</t>
  </si>
  <si>
    <t>48005,48006- POTPORE ZA DECENTRALIZI. SREDSTVA OSNOVNE ŠKOLE</t>
  </si>
  <si>
    <t>I REBALANS PLANA 2022</t>
  </si>
  <si>
    <t xml:space="preserve"> PLANA 2022</t>
  </si>
  <si>
    <t>63000- ZAKLADA"Hrvatska za djecu"</t>
  </si>
  <si>
    <t xml:space="preserve">    I REBALANS  FINANCIJSKOG PLANA ZA 2022 GOD. SA PROJEKCIJOM ZA 2023. I 2024.</t>
  </si>
  <si>
    <t>OPĆI PRIHODI I PRIMICI</t>
  </si>
  <si>
    <t>VIŠAK PRIHODA</t>
  </si>
  <si>
    <t>979,63</t>
  </si>
  <si>
    <t>8.718,16</t>
  </si>
  <si>
    <t>POMOĆI</t>
  </si>
  <si>
    <t>4.811,98</t>
  </si>
  <si>
    <t>4.000,00</t>
  </si>
  <si>
    <t>PRIHODI OD PRODAJE NEFIN.IMOVINE</t>
  </si>
  <si>
    <t>7.323,38</t>
  </si>
  <si>
    <t>-1.240,93</t>
  </si>
  <si>
    <t>U Potpićnu, 19.05.2022.god.</t>
  </si>
  <si>
    <t>400-02/22-01/01</t>
  </si>
  <si>
    <t>2144-20-01-22-1</t>
  </si>
  <si>
    <t>I REBALANS FINANCIJSKOG PLANA ZA 2022.GOD. SA PROJEKCIJOM ZA 2023 I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</si>
</sst>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kn&quot;_-;\-* #,##0.00\ &quot;kn&quot;_-;_-* &quot;-&quot;??\ &quot;kn&quot;_-;_-@_-"/>
    <numFmt numFmtId="43" formatCode="_-* #,##0.00\ _k_n_-;\-* #,##0.00\ _k_n_-;_-* &quot;-&quot;??\ _k_n_-;_-@_-"/>
    <numFmt numFmtId="164" formatCode="0;[Red]0"/>
    <numFmt numFmtId="165" formatCode="#,##0.00;[Red]#,##0.00"/>
    <numFmt numFmtId="166" formatCode="#,##0.00_ ;\-#,##0.00\ "/>
  </numFmts>
  <fonts count="1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b/>
      <sz val="12"/>
      <color theme="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-0.49998474074526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243">
    <xf numFmtId="0" fontId="0" fillId="0" borderId="0" xfId="0"/>
    <xf numFmtId="0" fontId="2" fillId="0" borderId="0" xfId="0" applyFont="1" applyAlignment="1">
      <alignment horizontal="left"/>
    </xf>
    <xf numFmtId="0" fontId="4" fillId="0" borderId="0" xfId="0" applyFont="1"/>
    <xf numFmtId="0" fontId="0" fillId="0" borderId="2" xfId="0" applyBorder="1"/>
    <xf numFmtId="0" fontId="0" fillId="0" borderId="1" xfId="0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3" xfId="0" applyFont="1" applyBorder="1"/>
    <xf numFmtId="0" fontId="0" fillId="0" borderId="3" xfId="0" applyBorder="1"/>
    <xf numFmtId="0" fontId="0" fillId="0" borderId="4" xfId="0" applyBorder="1"/>
    <xf numFmtId="0" fontId="3" fillId="0" borderId="2" xfId="0" applyFont="1" applyBorder="1"/>
    <xf numFmtId="0" fontId="0" fillId="0" borderId="6" xfId="0" applyBorder="1"/>
    <xf numFmtId="165" fontId="0" fillId="0" borderId="1" xfId="0" applyNumberFormat="1" applyBorder="1"/>
    <xf numFmtId="165" fontId="0" fillId="0" borderId="5" xfId="0" applyNumberFormat="1" applyBorder="1"/>
    <xf numFmtId="165" fontId="0" fillId="0" borderId="1" xfId="0" applyNumberFormat="1" applyBorder="1" applyAlignment="1">
      <alignment horizontal="right"/>
    </xf>
    <xf numFmtId="165" fontId="1" fillId="0" borderId="1" xfId="0" applyNumberFormat="1" applyFont="1" applyBorder="1" applyAlignment="1">
      <alignment horizontal="right"/>
    </xf>
    <xf numFmtId="165" fontId="1" fillId="0" borderId="1" xfId="0" applyNumberFormat="1" applyFont="1" applyBorder="1"/>
    <xf numFmtId="165" fontId="0" fillId="0" borderId="1" xfId="0" applyNumberFormat="1" applyFont="1" applyBorder="1"/>
    <xf numFmtId="166" fontId="1" fillId="0" borderId="1" xfId="1" applyNumberFormat="1" applyFon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165" fontId="0" fillId="0" borderId="9" xfId="0" applyNumberFormat="1" applyBorder="1"/>
    <xf numFmtId="165" fontId="1" fillId="0" borderId="9" xfId="0" applyNumberFormat="1" applyFont="1" applyBorder="1"/>
    <xf numFmtId="0" fontId="7" fillId="0" borderId="0" xfId="0" applyFont="1"/>
    <xf numFmtId="0" fontId="2" fillId="0" borderId="0" xfId="0" applyFont="1"/>
    <xf numFmtId="14" fontId="0" fillId="0" borderId="0" xfId="0" applyNumberForma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Alignment="1"/>
    <xf numFmtId="0" fontId="0" fillId="2" borderId="3" xfId="0" applyFill="1" applyBorder="1"/>
    <xf numFmtId="0" fontId="1" fillId="2" borderId="2" xfId="0" applyFont="1" applyFill="1" applyBorder="1"/>
    <xf numFmtId="0" fontId="1" fillId="2" borderId="1" xfId="0" applyFont="1" applyFill="1" applyBorder="1"/>
    <xf numFmtId="165" fontId="0" fillId="2" borderId="1" xfId="0" applyNumberFormat="1" applyFill="1" applyBorder="1" applyAlignment="1">
      <alignment horizontal="right"/>
    </xf>
    <xf numFmtId="165" fontId="0" fillId="2" borderId="1" xfId="0" applyNumberFormat="1" applyFill="1" applyBorder="1"/>
    <xf numFmtId="164" fontId="9" fillId="3" borderId="3" xfId="0" applyNumberFormat="1" applyFont="1" applyFill="1" applyBorder="1"/>
    <xf numFmtId="0" fontId="9" fillId="3" borderId="2" xfId="0" applyFont="1" applyFill="1" applyBorder="1"/>
    <xf numFmtId="0" fontId="11" fillId="0" borderId="1" xfId="0" applyFont="1" applyBorder="1"/>
    <xf numFmtId="0" fontId="0" fillId="2" borderId="1" xfId="0" applyFill="1" applyBorder="1"/>
    <xf numFmtId="165" fontId="0" fillId="2" borderId="1" xfId="0" applyNumberFormat="1" applyFont="1" applyFill="1" applyBorder="1"/>
    <xf numFmtId="165" fontId="1" fillId="2" borderId="1" xfId="0" applyNumberFormat="1" applyFont="1" applyFill="1" applyBorder="1"/>
    <xf numFmtId="0" fontId="0" fillId="2" borderId="7" xfId="0" applyFill="1" applyBorder="1"/>
    <xf numFmtId="0" fontId="0" fillId="2" borderId="9" xfId="0" applyFill="1" applyBorder="1"/>
    <xf numFmtId="165" fontId="0" fillId="2" borderId="9" xfId="0" applyNumberFormat="1" applyFill="1" applyBorder="1"/>
    <xf numFmtId="0" fontId="1" fillId="5" borderId="3" xfId="0" applyFont="1" applyFill="1" applyBorder="1"/>
    <xf numFmtId="0" fontId="1" fillId="5" borderId="2" xfId="0" applyFont="1" applyFill="1" applyBorder="1"/>
    <xf numFmtId="0" fontId="1" fillId="5" borderId="1" xfId="0" applyFont="1" applyFill="1" applyBorder="1"/>
    <xf numFmtId="165" fontId="1" fillId="5" borderId="1" xfId="0" applyNumberFormat="1" applyFont="1" applyFill="1" applyBorder="1" applyAlignment="1">
      <alignment horizontal="right"/>
    </xf>
    <xf numFmtId="165" fontId="1" fillId="5" borderId="1" xfId="0" applyNumberFormat="1" applyFont="1" applyFill="1" applyBorder="1"/>
    <xf numFmtId="0" fontId="0" fillId="5" borderId="3" xfId="0" applyFill="1" applyBorder="1"/>
    <xf numFmtId="0" fontId="0" fillId="5" borderId="2" xfId="0" applyFill="1" applyBorder="1"/>
    <xf numFmtId="0" fontId="0" fillId="5" borderId="1" xfId="0" applyFill="1" applyBorder="1"/>
    <xf numFmtId="165" fontId="0" fillId="5" borderId="1" xfId="0" applyNumberFormat="1" applyFont="1" applyFill="1" applyBorder="1"/>
    <xf numFmtId="165" fontId="0" fillId="5" borderId="1" xfId="0" applyNumberFormat="1" applyFill="1" applyBorder="1"/>
    <xf numFmtId="0" fontId="10" fillId="3" borderId="1" xfId="0" applyFont="1" applyFill="1" applyBorder="1"/>
    <xf numFmtId="0" fontId="9" fillId="3" borderId="3" xfId="0" applyFont="1" applyFill="1" applyBorder="1"/>
    <xf numFmtId="165" fontId="10" fillId="3" borderId="1" xfId="0" applyNumberFormat="1" applyFont="1" applyFill="1" applyBorder="1"/>
    <xf numFmtId="0" fontId="12" fillId="0" borderId="3" xfId="0" applyFont="1" applyFill="1" applyBorder="1"/>
    <xf numFmtId="0" fontId="11" fillId="0" borderId="1" xfId="0" applyFont="1" applyFill="1" applyBorder="1"/>
    <xf numFmtId="165" fontId="11" fillId="0" borderId="1" xfId="0" applyNumberFormat="1" applyFont="1" applyFill="1" applyBorder="1"/>
    <xf numFmtId="0" fontId="12" fillId="4" borderId="3" xfId="0" applyFont="1" applyFill="1" applyBorder="1"/>
    <xf numFmtId="0" fontId="12" fillId="4" borderId="2" xfId="0" applyFont="1" applyFill="1" applyBorder="1"/>
    <xf numFmtId="0" fontId="11" fillId="4" borderId="1" xfId="0" applyFont="1" applyFill="1" applyBorder="1"/>
    <xf numFmtId="0" fontId="0" fillId="0" borderId="1" xfId="0" applyBorder="1" applyAlignment="1">
      <alignment horizontal="left" vertical="top"/>
    </xf>
    <xf numFmtId="0" fontId="12" fillId="2" borderId="3" xfId="0" applyFont="1" applyFill="1" applyBorder="1"/>
    <xf numFmtId="165" fontId="11" fillId="2" borderId="1" xfId="0" applyNumberFormat="1" applyFont="1" applyFill="1" applyBorder="1"/>
    <xf numFmtId="0" fontId="11" fillId="0" borderId="2" xfId="0" applyFont="1" applyFill="1" applyBorder="1"/>
    <xf numFmtId="0" fontId="0" fillId="5" borderId="1" xfId="0" applyFont="1" applyFill="1" applyBorder="1"/>
    <xf numFmtId="0" fontId="1" fillId="6" borderId="3" xfId="0" applyFont="1" applyFill="1" applyBorder="1"/>
    <xf numFmtId="0" fontId="1" fillId="6" borderId="2" xfId="0" applyFont="1" applyFill="1" applyBorder="1"/>
    <xf numFmtId="165" fontId="0" fillId="6" borderId="1" xfId="0" applyNumberFormat="1" applyFont="1" applyFill="1" applyBorder="1"/>
    <xf numFmtId="0" fontId="0" fillId="6" borderId="1" xfId="0" applyFill="1" applyBorder="1"/>
    <xf numFmtId="0" fontId="13" fillId="7" borderId="3" xfId="0" applyNumberFormat="1" applyFont="1" applyFill="1" applyBorder="1"/>
    <xf numFmtId="0" fontId="1" fillId="0" borderId="1" xfId="0" applyFont="1" applyBorder="1"/>
    <xf numFmtId="0" fontId="14" fillId="0" borderId="3" xfId="0" applyFont="1" applyBorder="1"/>
    <xf numFmtId="0" fontId="0" fillId="0" borderId="1" xfId="0" applyFont="1" applyBorder="1"/>
    <xf numFmtId="0" fontId="15" fillId="0" borderId="1" xfId="0" applyFont="1" applyBorder="1"/>
    <xf numFmtId="0" fontId="15" fillId="0" borderId="11" xfId="0" applyFont="1" applyBorder="1" applyAlignment="1">
      <alignment horizontal="left"/>
    </xf>
    <xf numFmtId="0" fontId="0" fillId="3" borderId="3" xfId="0" applyFill="1" applyBorder="1"/>
    <xf numFmtId="0" fontId="1" fillId="3" borderId="1" xfId="0" applyFont="1" applyFill="1" applyBorder="1"/>
    <xf numFmtId="165" fontId="1" fillId="3" borderId="1" xfId="0" applyNumberFormat="1" applyFont="1" applyFill="1" applyBorder="1"/>
    <xf numFmtId="165" fontId="0" fillId="3" borderId="1" xfId="0" applyNumberFormat="1" applyFill="1" applyBorder="1"/>
    <xf numFmtId="0" fontId="15" fillId="3" borderId="1" xfId="0" applyFont="1" applyFill="1" applyBorder="1"/>
    <xf numFmtId="0" fontId="3" fillId="8" borderId="3" xfId="0" applyFont="1" applyFill="1" applyBorder="1"/>
    <xf numFmtId="0" fontId="3" fillId="8" borderId="2" xfId="0" applyFont="1" applyFill="1" applyBorder="1"/>
    <xf numFmtId="0" fontId="3" fillId="8" borderId="1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 wrapText="1"/>
    </xf>
    <xf numFmtId="0" fontId="3" fillId="0" borderId="11" xfId="2" applyNumberFormat="1" applyFont="1" applyBorder="1" applyAlignment="1">
      <alignment horizontal="left"/>
    </xf>
    <xf numFmtId="0" fontId="0" fillId="2" borderId="2" xfId="0" applyFill="1" applyBorder="1"/>
    <xf numFmtId="0" fontId="9" fillId="6" borderId="3" xfId="0" applyFont="1" applyFill="1" applyBorder="1"/>
    <xf numFmtId="0" fontId="9" fillId="2" borderId="3" xfId="0" applyFont="1" applyFill="1" applyBorder="1"/>
    <xf numFmtId="0" fontId="10" fillId="2" borderId="1" xfId="0" applyFont="1" applyFill="1" applyBorder="1"/>
    <xf numFmtId="165" fontId="10" fillId="2" borderId="1" xfId="0" applyNumberFormat="1" applyFont="1" applyFill="1" applyBorder="1"/>
    <xf numFmtId="165" fontId="11" fillId="6" borderId="1" xfId="0" applyNumberFormat="1" applyFont="1" applyFill="1" applyBorder="1"/>
    <xf numFmtId="0" fontId="12" fillId="5" borderId="2" xfId="0" applyFont="1" applyFill="1" applyBorder="1"/>
    <xf numFmtId="0" fontId="11" fillId="5" borderId="1" xfId="0" applyFont="1" applyFill="1" applyBorder="1"/>
    <xf numFmtId="165" fontId="11" fillId="5" borderId="1" xfId="0" applyNumberFormat="1" applyFont="1" applyFill="1" applyBorder="1"/>
    <xf numFmtId="0" fontId="11" fillId="6" borderId="2" xfId="0" applyFont="1" applyFill="1" applyBorder="1"/>
    <xf numFmtId="0" fontId="12" fillId="6" borderId="3" xfId="0" applyFont="1" applyFill="1" applyBorder="1"/>
    <xf numFmtId="0" fontId="0" fillId="2" borderId="8" xfId="0" applyFill="1" applyBorder="1"/>
    <xf numFmtId="0" fontId="0" fillId="6" borderId="7" xfId="0" applyFill="1" applyBorder="1"/>
    <xf numFmtId="0" fontId="0" fillId="6" borderId="8" xfId="0" applyFill="1" applyBorder="1"/>
    <xf numFmtId="0" fontId="0" fillId="6" borderId="9" xfId="0" applyFill="1" applyBorder="1"/>
    <xf numFmtId="165" fontId="0" fillId="6" borderId="9" xfId="0" applyNumberFormat="1" applyFill="1" applyBorder="1"/>
    <xf numFmtId="0" fontId="0" fillId="0" borderId="3" xfId="0" applyFont="1" applyBorder="1"/>
    <xf numFmtId="0" fontId="0" fillId="0" borderId="0" xfId="0" applyFont="1"/>
    <xf numFmtId="165" fontId="0" fillId="0" borderId="9" xfId="0" applyNumberFormat="1" applyFont="1" applyBorder="1"/>
    <xf numFmtId="165" fontId="0" fillId="6" borderId="1" xfId="0" applyNumberFormat="1" applyFill="1" applyBorder="1"/>
    <xf numFmtId="165" fontId="1" fillId="6" borderId="1" xfId="0" applyNumberFormat="1" applyFont="1" applyFill="1" applyBorder="1"/>
    <xf numFmtId="0" fontId="0" fillId="6" borderId="1" xfId="0" applyFont="1" applyFill="1" applyBorder="1"/>
    <xf numFmtId="0" fontId="10" fillId="3" borderId="2" xfId="0" applyFont="1" applyFill="1" applyBorder="1"/>
    <xf numFmtId="0" fontId="10" fillId="3" borderId="3" xfId="0" applyFont="1" applyFill="1" applyBorder="1"/>
    <xf numFmtId="165" fontId="1" fillId="6" borderId="9" xfId="0" applyNumberFormat="1" applyFont="1" applyFill="1" applyBorder="1"/>
    <xf numFmtId="165" fontId="12" fillId="0" borderId="1" xfId="0" applyNumberFormat="1" applyFont="1" applyFill="1" applyBorder="1"/>
    <xf numFmtId="0" fontId="0" fillId="4" borderId="3" xfId="0" applyFill="1" applyBorder="1"/>
    <xf numFmtId="0" fontId="0" fillId="4" borderId="2" xfId="0" applyFill="1" applyBorder="1"/>
    <xf numFmtId="0" fontId="0" fillId="4" borderId="1" xfId="0" applyFill="1" applyBorder="1"/>
    <xf numFmtId="0" fontId="0" fillId="6" borderId="3" xfId="0" applyFill="1" applyBorder="1"/>
    <xf numFmtId="0" fontId="0" fillId="6" borderId="2" xfId="0" applyFill="1" applyBorder="1"/>
    <xf numFmtId="165" fontId="9" fillId="3" borderId="1" xfId="0" applyNumberFormat="1" applyFont="1" applyFill="1" applyBorder="1" applyAlignment="1">
      <alignment horizontal="right"/>
    </xf>
    <xf numFmtId="165" fontId="9" fillId="3" borderId="1" xfId="0" applyNumberFormat="1" applyFont="1" applyFill="1" applyBorder="1"/>
    <xf numFmtId="165" fontId="9" fillId="7" borderId="1" xfId="0" applyNumberFormat="1" applyFont="1" applyFill="1" applyBorder="1" applyAlignment="1">
      <alignment horizontal="right"/>
    </xf>
    <xf numFmtId="43" fontId="9" fillId="7" borderId="1" xfId="2" applyFont="1" applyFill="1" applyBorder="1" applyAlignment="1">
      <alignment horizontal="center" wrapText="1"/>
    </xf>
    <xf numFmtId="0" fontId="1" fillId="0" borderId="3" xfId="0" applyFont="1" applyBorder="1"/>
    <xf numFmtId="0" fontId="0" fillId="9" borderId="1" xfId="0" applyFill="1" applyBorder="1"/>
    <xf numFmtId="0" fontId="12" fillId="6" borderId="1" xfId="0" applyFont="1" applyFill="1" applyBorder="1"/>
    <xf numFmtId="165" fontId="12" fillId="6" borderId="1" xfId="0" applyNumberFormat="1" applyFont="1" applyFill="1" applyBorder="1"/>
    <xf numFmtId="0" fontId="0" fillId="2" borderId="13" xfId="0" applyFill="1" applyBorder="1"/>
    <xf numFmtId="0" fontId="1" fillId="2" borderId="14" xfId="0" applyFont="1" applyFill="1" applyBorder="1"/>
    <xf numFmtId="0" fontId="0" fillId="2" borderId="15" xfId="0" applyFill="1" applyBorder="1"/>
    <xf numFmtId="165" fontId="0" fillId="2" borderId="15" xfId="0" applyNumberFormat="1" applyFill="1" applyBorder="1"/>
    <xf numFmtId="0" fontId="0" fillId="6" borderId="5" xfId="0" applyFill="1" applyBorder="1"/>
    <xf numFmtId="49" fontId="0" fillId="0" borderId="1" xfId="0" applyNumberFormat="1" applyFont="1" applyBorder="1" applyAlignment="1">
      <alignment horizontal="right"/>
    </xf>
    <xf numFmtId="0" fontId="1" fillId="2" borderId="3" xfId="0" applyFont="1" applyFill="1" applyBorder="1"/>
    <xf numFmtId="0" fontId="1" fillId="6" borderId="1" xfId="0" applyFont="1" applyFill="1" applyBorder="1"/>
    <xf numFmtId="0" fontId="0" fillId="6" borderId="2" xfId="0" applyFont="1" applyFill="1" applyBorder="1"/>
    <xf numFmtId="165" fontId="3" fillId="0" borderId="1" xfId="0" applyNumberFormat="1" applyFont="1" applyBorder="1" applyAlignment="1">
      <alignment horizontal="center"/>
    </xf>
    <xf numFmtId="0" fontId="3" fillId="8" borderId="10" xfId="0" applyFont="1" applyFill="1" applyBorder="1" applyAlignment="1">
      <alignment horizontal="center" wrapText="1"/>
    </xf>
    <xf numFmtId="43" fontId="9" fillId="7" borderId="10" xfId="2" applyFont="1" applyFill="1" applyBorder="1" applyAlignment="1">
      <alignment horizontal="center" wrapText="1"/>
    </xf>
    <xf numFmtId="165" fontId="9" fillId="3" borderId="10" xfId="0" applyNumberFormat="1" applyFont="1" applyFill="1" applyBorder="1"/>
    <xf numFmtId="165" fontId="1" fillId="5" borderId="10" xfId="0" applyNumberFormat="1" applyFont="1" applyFill="1" applyBorder="1"/>
    <xf numFmtId="165" fontId="0" fillId="2" borderId="10" xfId="0" applyNumberFormat="1" applyFill="1" applyBorder="1"/>
    <xf numFmtId="165" fontId="0" fillId="0" borderId="10" xfId="0" applyNumberFormat="1" applyBorder="1"/>
    <xf numFmtId="165" fontId="0" fillId="0" borderId="16" xfId="0" applyNumberFormat="1" applyBorder="1"/>
    <xf numFmtId="0" fontId="0" fillId="2" borderId="10" xfId="0" applyFill="1" applyBorder="1"/>
    <xf numFmtId="165" fontId="1" fillId="0" borderId="10" xfId="0" applyNumberFormat="1" applyFont="1" applyBorder="1"/>
    <xf numFmtId="165" fontId="10" fillId="3" borderId="10" xfId="0" applyNumberFormat="1" applyFont="1" applyFill="1" applyBorder="1"/>
    <xf numFmtId="165" fontId="11" fillId="2" borderId="10" xfId="0" applyNumberFormat="1" applyFont="1" applyFill="1" applyBorder="1"/>
    <xf numFmtId="165" fontId="12" fillId="0" borderId="10" xfId="0" applyNumberFormat="1" applyFont="1" applyFill="1" applyBorder="1"/>
    <xf numFmtId="165" fontId="11" fillId="0" borderId="10" xfId="0" applyNumberFormat="1" applyFont="1" applyFill="1" applyBorder="1"/>
    <xf numFmtId="165" fontId="1" fillId="2" borderId="10" xfId="0" applyNumberFormat="1" applyFont="1" applyFill="1" applyBorder="1"/>
    <xf numFmtId="165" fontId="1" fillId="6" borderId="10" xfId="0" applyNumberFormat="1" applyFont="1" applyFill="1" applyBorder="1"/>
    <xf numFmtId="165" fontId="0" fillId="6" borderId="10" xfId="0" applyNumberFormat="1" applyFont="1" applyFill="1" applyBorder="1"/>
    <xf numFmtId="165" fontId="0" fillId="4" borderId="10" xfId="0" applyNumberFormat="1" applyFill="1" applyBorder="1"/>
    <xf numFmtId="165" fontId="0" fillId="5" borderId="10" xfId="0" applyNumberFormat="1" applyFill="1" applyBorder="1"/>
    <xf numFmtId="165" fontId="11" fillId="5" borderId="10" xfId="0" applyNumberFormat="1" applyFont="1" applyFill="1" applyBorder="1"/>
    <xf numFmtId="165" fontId="10" fillId="2" borderId="10" xfId="0" applyNumberFormat="1" applyFont="1" applyFill="1" applyBorder="1"/>
    <xf numFmtId="165" fontId="11" fillId="6" borderId="10" xfId="0" applyNumberFormat="1" applyFont="1" applyFill="1" applyBorder="1"/>
    <xf numFmtId="165" fontId="0" fillId="5" borderId="10" xfId="0" applyNumberFormat="1" applyFont="1" applyFill="1" applyBorder="1"/>
    <xf numFmtId="165" fontId="0" fillId="6" borderId="10" xfId="0" applyNumberFormat="1" applyFill="1" applyBorder="1"/>
    <xf numFmtId="165" fontId="0" fillId="0" borderId="17" xfId="0" applyNumberFormat="1" applyBorder="1"/>
    <xf numFmtId="165" fontId="0" fillId="2" borderId="17" xfId="0" applyNumberFormat="1" applyFill="1" applyBorder="1"/>
    <xf numFmtId="165" fontId="0" fillId="6" borderId="17" xfId="0" applyNumberFormat="1" applyFill="1" applyBorder="1"/>
    <xf numFmtId="165" fontId="0" fillId="2" borderId="18" xfId="0" applyNumberFormat="1" applyFill="1" applyBorder="1"/>
    <xf numFmtId="0" fontId="0" fillId="9" borderId="10" xfId="0" applyFill="1" applyBorder="1"/>
    <xf numFmtId="0" fontId="3" fillId="0" borderId="12" xfId="0" applyFont="1" applyBorder="1" applyAlignment="1">
      <alignment horizontal="center" wrapText="1"/>
    </xf>
    <xf numFmtId="0" fontId="3" fillId="0" borderId="19" xfId="0" applyFont="1" applyBorder="1"/>
    <xf numFmtId="0" fontId="3" fillId="0" borderId="20" xfId="0" applyFont="1" applyBorder="1"/>
    <xf numFmtId="0" fontId="3" fillId="0" borderId="12" xfId="0" applyFont="1" applyBorder="1" applyAlignment="1">
      <alignment horizontal="center"/>
    </xf>
    <xf numFmtId="0" fontId="3" fillId="0" borderId="12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wrapText="1"/>
    </xf>
    <xf numFmtId="0" fontId="4" fillId="0" borderId="22" xfId="0" applyFont="1" applyBorder="1"/>
    <xf numFmtId="0" fontId="17" fillId="0" borderId="23" xfId="0" applyFont="1" applyBorder="1"/>
    <xf numFmtId="0" fontId="0" fillId="0" borderId="23" xfId="0" applyBorder="1"/>
    <xf numFmtId="43" fontId="9" fillId="3" borderId="1" xfId="2" applyFont="1" applyFill="1" applyBorder="1" applyAlignment="1">
      <alignment horizontal="right"/>
    </xf>
    <xf numFmtId="43" fontId="12" fillId="6" borderId="1" xfId="2" applyFont="1" applyFill="1" applyBorder="1" applyAlignment="1">
      <alignment horizontal="right"/>
    </xf>
    <xf numFmtId="43" fontId="11" fillId="6" borderId="1" xfId="2" applyFont="1" applyFill="1" applyBorder="1" applyAlignment="1">
      <alignment horizontal="right"/>
    </xf>
    <xf numFmtId="165" fontId="12" fillId="6" borderId="10" xfId="0" applyNumberFormat="1" applyFont="1" applyFill="1" applyBorder="1"/>
    <xf numFmtId="165" fontId="1" fillId="0" borderId="17" xfId="0" applyNumberFormat="1" applyFont="1" applyBorder="1"/>
    <xf numFmtId="0" fontId="1" fillId="0" borderId="22" xfId="0" applyFont="1" applyBorder="1"/>
    <xf numFmtId="0" fontId="0" fillId="0" borderId="10" xfId="0" applyBorder="1"/>
    <xf numFmtId="0" fontId="1" fillId="0" borderId="24" xfId="0" applyFont="1" applyBorder="1"/>
    <xf numFmtId="43" fontId="9" fillId="7" borderId="1" xfId="2" applyFont="1" applyFill="1" applyBorder="1" applyAlignment="1">
      <alignment horizontal="right"/>
    </xf>
    <xf numFmtId="165" fontId="0" fillId="0" borderId="0" xfId="0" applyNumberFormat="1"/>
    <xf numFmtId="0" fontId="3" fillId="0" borderId="10" xfId="0" applyFont="1" applyBorder="1" applyAlignment="1">
      <alignment horizontal="center" wrapText="1"/>
    </xf>
    <xf numFmtId="165" fontId="0" fillId="3" borderId="10" xfId="0" applyNumberFormat="1" applyFill="1" applyBorder="1"/>
    <xf numFmtId="0" fontId="0" fillId="0" borderId="19" xfId="0" applyBorder="1"/>
    <xf numFmtId="0" fontId="1" fillId="0" borderId="12" xfId="0" applyFont="1" applyBorder="1"/>
    <xf numFmtId="165" fontId="1" fillId="0" borderId="12" xfId="0" applyNumberFormat="1" applyFont="1" applyBorder="1"/>
    <xf numFmtId="165" fontId="0" fillId="0" borderId="21" xfId="0" applyNumberFormat="1" applyBorder="1"/>
    <xf numFmtId="165" fontId="0" fillId="0" borderId="12" xfId="0" applyNumberFormat="1" applyBorder="1"/>
    <xf numFmtId="49" fontId="1" fillId="3" borderId="1" xfId="0" applyNumberFormat="1" applyFont="1" applyFill="1" applyBorder="1" applyAlignment="1">
      <alignment horizontal="right"/>
    </xf>
    <xf numFmtId="165" fontId="1" fillId="3" borderId="10" xfId="0" applyNumberFormat="1" applyFont="1" applyFill="1" applyBorder="1"/>
    <xf numFmtId="43" fontId="12" fillId="3" borderId="1" xfId="2" applyFont="1" applyFill="1" applyBorder="1" applyAlignment="1">
      <alignment horizontal="right"/>
    </xf>
    <xf numFmtId="0" fontId="3" fillId="0" borderId="11" xfId="0" applyFont="1" applyBorder="1" applyAlignment="1">
      <alignment horizontal="center"/>
    </xf>
    <xf numFmtId="165" fontId="10" fillId="3" borderId="1" xfId="0" applyNumberFormat="1" applyFont="1" applyFill="1" applyBorder="1" applyAlignment="1">
      <alignment horizontal="right"/>
    </xf>
    <xf numFmtId="165" fontId="11" fillId="2" borderId="1" xfId="0" applyNumberFormat="1" applyFont="1" applyFill="1" applyBorder="1" applyAlignment="1">
      <alignment horizontal="right"/>
    </xf>
    <xf numFmtId="165" fontId="1" fillId="2" borderId="1" xfId="0" applyNumberFormat="1" applyFont="1" applyFill="1" applyBorder="1" applyAlignment="1">
      <alignment horizontal="right"/>
    </xf>
    <xf numFmtId="165" fontId="0" fillId="2" borderId="1" xfId="0" applyNumberFormat="1" applyFont="1" applyFill="1" applyBorder="1" applyAlignment="1">
      <alignment horizontal="right"/>
    </xf>
    <xf numFmtId="165" fontId="10" fillId="2" borderId="1" xfId="0" applyNumberFormat="1" applyFont="1" applyFill="1" applyBorder="1" applyAlignment="1">
      <alignment horizontal="right"/>
    </xf>
    <xf numFmtId="165" fontId="0" fillId="5" borderId="1" xfId="0" applyNumberFormat="1" applyFill="1" applyBorder="1" applyAlignment="1">
      <alignment horizontal="right"/>
    </xf>
    <xf numFmtId="0" fontId="0" fillId="0" borderId="0" xfId="0" applyAlignment="1">
      <alignment horizontal="right"/>
    </xf>
    <xf numFmtId="165" fontId="0" fillId="2" borderId="9" xfId="0" applyNumberFormat="1" applyFill="1" applyBorder="1" applyAlignment="1">
      <alignment horizontal="right"/>
    </xf>
    <xf numFmtId="165" fontId="0" fillId="2" borderId="15" xfId="0" applyNumberFormat="1" applyFill="1" applyBorder="1" applyAlignment="1">
      <alignment horizontal="right"/>
    </xf>
    <xf numFmtId="165" fontId="0" fillId="6" borderId="1" xfId="0" applyNumberFormat="1" applyFont="1" applyFill="1" applyBorder="1" applyAlignment="1">
      <alignment horizontal="right"/>
    </xf>
    <xf numFmtId="0" fontId="0" fillId="9" borderId="1" xfId="0" applyFill="1" applyBorder="1" applyAlignment="1">
      <alignment horizontal="right"/>
    </xf>
    <xf numFmtId="43" fontId="9" fillId="7" borderId="10" xfId="2" applyFont="1" applyFill="1" applyBorder="1" applyAlignment="1">
      <alignment horizontal="right" wrapText="1"/>
    </xf>
    <xf numFmtId="0" fontId="0" fillId="0" borderId="20" xfId="0" applyBorder="1"/>
    <xf numFmtId="0" fontId="0" fillId="0" borderId="12" xfId="0" applyBorder="1"/>
    <xf numFmtId="43" fontId="11" fillId="6" borderId="12" xfId="2" applyFont="1" applyFill="1" applyBorder="1" applyAlignment="1">
      <alignment horizontal="right"/>
    </xf>
    <xf numFmtId="0" fontId="5" fillId="0" borderId="0" xfId="0" applyFont="1" applyAlignment="1">
      <alignment horizontal="left"/>
    </xf>
    <xf numFmtId="165" fontId="12" fillId="4" borderId="1" xfId="0" applyNumberFormat="1" applyFont="1" applyFill="1" applyBorder="1" applyAlignment="1">
      <alignment horizontal="right"/>
    </xf>
    <xf numFmtId="49" fontId="12" fillId="4" borderId="1" xfId="0" applyNumberFormat="1" applyFont="1" applyFill="1" applyBorder="1" applyAlignment="1">
      <alignment horizontal="center"/>
    </xf>
    <xf numFmtId="49" fontId="10" fillId="3" borderId="1" xfId="0" applyNumberFormat="1" applyFont="1" applyFill="1" applyBorder="1" applyAlignment="1">
      <alignment horizontal="center"/>
    </xf>
    <xf numFmtId="43" fontId="1" fillId="5" borderId="1" xfId="2" applyFont="1" applyFill="1" applyBorder="1" applyAlignment="1">
      <alignment horizontal="right"/>
    </xf>
    <xf numFmtId="43" fontId="10" fillId="3" borderId="1" xfId="2" applyFont="1" applyFill="1" applyBorder="1" applyAlignment="1">
      <alignment horizontal="right"/>
    </xf>
    <xf numFmtId="165" fontId="1" fillId="4" borderId="1" xfId="0" applyNumberFormat="1" applyFont="1" applyFill="1" applyBorder="1"/>
    <xf numFmtId="165" fontId="1" fillId="4" borderId="10" xfId="0" applyNumberFormat="1" applyFont="1" applyFill="1" applyBorder="1"/>
    <xf numFmtId="43" fontId="1" fillId="5" borderId="1" xfId="2" applyFont="1" applyFill="1" applyBorder="1" applyAlignment="1">
      <alignment horizontal="center"/>
    </xf>
    <xf numFmtId="165" fontId="10" fillId="3" borderId="1" xfId="0" applyNumberFormat="1" applyFont="1" applyFill="1" applyBorder="1" applyAlignment="1">
      <alignment horizontal="center"/>
    </xf>
    <xf numFmtId="165" fontId="12" fillId="4" borderId="1" xfId="0" applyNumberFormat="1" applyFont="1" applyFill="1" applyBorder="1"/>
    <xf numFmtId="165" fontId="12" fillId="4" borderId="10" xfId="0" applyNumberFormat="1" applyFont="1" applyFill="1" applyBorder="1"/>
    <xf numFmtId="0" fontId="0" fillId="0" borderId="1" xfId="0" applyBorder="1" applyAlignment="1">
      <alignment wrapText="1"/>
    </xf>
    <xf numFmtId="165" fontId="0" fillId="0" borderId="1" xfId="0" applyNumberFormat="1" applyBorder="1" applyAlignment="1">
      <alignment horizontal="right" wrapText="1"/>
    </xf>
    <xf numFmtId="0" fontId="11" fillId="0" borderId="1" xfId="0" applyFont="1" applyFill="1" applyBorder="1" applyAlignment="1">
      <alignment wrapText="1"/>
    </xf>
    <xf numFmtId="165" fontId="11" fillId="0" borderId="1" xfId="0" applyNumberFormat="1" applyFont="1" applyFill="1" applyBorder="1" applyAlignment="1">
      <alignment wrapText="1"/>
    </xf>
    <xf numFmtId="43" fontId="11" fillId="6" borderId="1" xfId="2" applyFont="1" applyFill="1" applyBorder="1" applyAlignment="1">
      <alignment horizontal="center" wrapText="1"/>
    </xf>
    <xf numFmtId="0" fontId="12" fillId="2" borderId="10" xfId="0" applyFont="1" applyFill="1" applyBorder="1" applyAlignment="1"/>
    <xf numFmtId="0" fontId="12" fillId="2" borderId="2" xfId="0" applyFont="1" applyFill="1" applyBorder="1" applyAlignment="1"/>
    <xf numFmtId="0" fontId="0" fillId="6" borderId="15" xfId="0" applyFill="1" applyBorder="1"/>
    <xf numFmtId="0" fontId="0" fillId="5" borderId="0" xfId="0" applyFill="1"/>
    <xf numFmtId="43" fontId="12" fillId="2" borderId="1" xfId="2" applyFont="1" applyFill="1" applyBorder="1" applyAlignment="1">
      <alignment horizontal="right"/>
    </xf>
    <xf numFmtId="165" fontId="0" fillId="0" borderId="1" xfId="0" applyNumberFormat="1" applyFont="1" applyBorder="1" applyAlignment="1">
      <alignment wrapText="1"/>
    </xf>
    <xf numFmtId="0" fontId="18" fillId="7" borderId="10" xfId="0" applyFont="1" applyFill="1" applyBorder="1" applyAlignment="1">
      <alignment horizontal="center"/>
    </xf>
    <xf numFmtId="0" fontId="18" fillId="7" borderId="2" xfId="0" applyFont="1" applyFill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6" xfId="0" applyBorder="1" applyAlignment="1">
      <alignment horizontal="center"/>
    </xf>
    <xf numFmtId="0" fontId="12" fillId="2" borderId="27" xfId="0" applyFont="1" applyFill="1" applyBorder="1" applyAlignment="1">
      <alignment horizontal="left" wrapText="1"/>
    </xf>
    <xf numFmtId="0" fontId="12" fillId="2" borderId="11" xfId="0" applyFont="1" applyFill="1" applyBorder="1" applyAlignment="1">
      <alignment horizontal="left" wrapText="1"/>
    </xf>
    <xf numFmtId="0" fontId="12" fillId="2" borderId="2" xfId="0" applyFont="1" applyFill="1" applyBorder="1" applyAlignment="1">
      <alignment horizontal="left" wrapText="1"/>
    </xf>
    <xf numFmtId="0" fontId="5" fillId="0" borderId="0" xfId="0" applyFont="1" applyAlignment="1">
      <alignment horizontal="left" vertical="center"/>
    </xf>
  </cellXfs>
  <cellStyles count="3">
    <cellStyle name="Normalno" xfId="0" builtinId="0"/>
    <cellStyle name="Valuta" xfId="1" builtinId="4"/>
    <cellStyle name="Zarez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4"/>
  <sheetViews>
    <sheetView tabSelected="1" topLeftCell="A327" zoomScale="115" zoomScaleNormal="115" workbookViewId="0">
      <selection activeCell="D11" sqref="D11"/>
    </sheetView>
  </sheetViews>
  <sheetFormatPr defaultRowHeight="15" x14ac:dyDescent="0.25"/>
  <cols>
    <col min="1" max="2" width="8.5703125" customWidth="1"/>
    <col min="3" max="3" width="27.85546875" customWidth="1"/>
    <col min="4" max="4" width="13.28515625" customWidth="1"/>
    <col min="5" max="5" width="15.140625" customWidth="1"/>
    <col min="6" max="6" width="13.28515625" customWidth="1"/>
    <col min="7" max="7" width="15.5703125" customWidth="1"/>
    <col min="8" max="8" width="15.85546875" customWidth="1"/>
    <col min="9" max="9" width="10.5703125" customWidth="1"/>
    <col min="12" max="12" width="11.140625" bestFit="1" customWidth="1"/>
  </cols>
  <sheetData>
    <row r="1" spans="1:14" ht="18.75" x14ac:dyDescent="0.3">
      <c r="A1" s="2" t="s">
        <v>190</v>
      </c>
      <c r="B1" s="2"/>
      <c r="C1" s="2"/>
    </row>
    <row r="2" spans="1:14" ht="18.75" x14ac:dyDescent="0.3">
      <c r="A2" s="2" t="s">
        <v>139</v>
      </c>
      <c r="B2" s="2"/>
      <c r="C2" s="2"/>
    </row>
    <row r="3" spans="1:14" ht="10.5" customHeight="1" x14ac:dyDescent="0.3">
      <c r="A3" s="2"/>
      <c r="B3" s="2"/>
      <c r="C3" s="2"/>
    </row>
    <row r="4" spans="1:14" ht="18.75" x14ac:dyDescent="0.3">
      <c r="A4" s="106" t="s">
        <v>87</v>
      </c>
      <c r="B4" s="106" t="s">
        <v>256</v>
      </c>
      <c r="C4" s="2"/>
    </row>
    <row r="5" spans="1:14" ht="18.75" x14ac:dyDescent="0.3">
      <c r="A5" s="106" t="s">
        <v>88</v>
      </c>
      <c r="B5" s="106" t="s">
        <v>257</v>
      </c>
      <c r="C5" s="2"/>
    </row>
    <row r="6" spans="1:14" ht="10.5" customHeight="1" x14ac:dyDescent="0.35">
      <c r="A6" s="2"/>
      <c r="B6" s="2"/>
      <c r="C6" s="30"/>
    </row>
    <row r="7" spans="1:14" ht="21.75" customHeight="1" x14ac:dyDescent="0.4">
      <c r="B7" s="2"/>
      <c r="C7" s="30" t="s">
        <v>1</v>
      </c>
      <c r="D7" s="27"/>
      <c r="E7" s="27"/>
      <c r="F7" s="27"/>
      <c r="G7" s="28"/>
      <c r="H7" s="28"/>
      <c r="I7" s="28"/>
      <c r="J7" s="1"/>
      <c r="K7" s="1"/>
      <c r="L7" s="1"/>
      <c r="M7" s="1"/>
      <c r="N7" s="1"/>
    </row>
    <row r="8" spans="1:14" ht="18.75" customHeight="1" x14ac:dyDescent="0.35">
      <c r="C8" s="30" t="s">
        <v>92</v>
      </c>
      <c r="D8" s="29"/>
      <c r="E8" s="29"/>
      <c r="F8" s="29"/>
      <c r="G8" s="29"/>
      <c r="H8" s="29"/>
      <c r="I8" s="29"/>
    </row>
    <row r="9" spans="1:14" ht="15.75" thickBot="1" x14ac:dyDescent="0.3">
      <c r="A9" s="238" t="s">
        <v>225</v>
      </c>
      <c r="B9" s="238"/>
    </row>
    <row r="10" spans="1:14" ht="19.5" thickBot="1" x14ac:dyDescent="0.35">
      <c r="A10" s="172"/>
      <c r="B10" s="173" t="s">
        <v>258</v>
      </c>
      <c r="C10" s="174"/>
      <c r="D10" s="174"/>
      <c r="E10" s="174"/>
      <c r="F10" s="174"/>
      <c r="G10" s="174"/>
      <c r="H10" s="180"/>
      <c r="I10" s="182"/>
    </row>
    <row r="11" spans="1:14" ht="33" customHeight="1" x14ac:dyDescent="0.25">
      <c r="A11" s="167" t="s">
        <v>2</v>
      </c>
      <c r="B11" s="168" t="s">
        <v>0</v>
      </c>
      <c r="C11" s="169" t="s">
        <v>3</v>
      </c>
      <c r="D11" s="166" t="s">
        <v>227</v>
      </c>
      <c r="E11" s="170" t="s">
        <v>194</v>
      </c>
      <c r="F11" s="166" t="s">
        <v>228</v>
      </c>
      <c r="G11" s="171" t="s">
        <v>191</v>
      </c>
      <c r="H11" s="171" t="s">
        <v>211</v>
      </c>
      <c r="I11" s="166" t="s">
        <v>218</v>
      </c>
    </row>
    <row r="12" spans="1:14" ht="15" customHeight="1" x14ac:dyDescent="0.25">
      <c r="A12" s="167"/>
      <c r="B12" s="168"/>
      <c r="C12" s="169"/>
      <c r="D12" s="166" t="s">
        <v>212</v>
      </c>
      <c r="E12" s="170" t="s">
        <v>213</v>
      </c>
      <c r="F12" s="166" t="s">
        <v>214</v>
      </c>
      <c r="G12" s="171" t="s">
        <v>215</v>
      </c>
      <c r="H12" s="171" t="s">
        <v>216</v>
      </c>
      <c r="I12" s="166" t="s">
        <v>217</v>
      </c>
    </row>
    <row r="13" spans="1:14" ht="20.100000000000001" customHeight="1" x14ac:dyDescent="0.25">
      <c r="A13" s="84" t="s">
        <v>127</v>
      </c>
      <c r="B13" s="85">
        <v>915</v>
      </c>
      <c r="C13" s="86" t="s">
        <v>128</v>
      </c>
      <c r="D13" s="86"/>
      <c r="E13" s="86"/>
      <c r="F13" s="86"/>
      <c r="G13" s="138"/>
      <c r="H13" s="138"/>
      <c r="I13" s="87"/>
    </row>
    <row r="14" spans="1:14" ht="20.100000000000001" customHeight="1" x14ac:dyDescent="0.25">
      <c r="A14" s="84" t="s">
        <v>132</v>
      </c>
      <c r="B14" s="85">
        <v>50003</v>
      </c>
      <c r="C14" s="86" t="s">
        <v>133</v>
      </c>
      <c r="D14" s="86"/>
      <c r="E14" s="86"/>
      <c r="F14" s="86"/>
      <c r="G14" s="138"/>
      <c r="H14" s="138"/>
      <c r="I14" s="87"/>
    </row>
    <row r="15" spans="1:14" ht="20.100000000000001" customHeight="1" x14ac:dyDescent="0.25">
      <c r="A15" s="84" t="s">
        <v>137</v>
      </c>
      <c r="B15" s="85" t="s">
        <v>140</v>
      </c>
      <c r="C15" s="86"/>
      <c r="D15" s="86"/>
      <c r="E15" s="86"/>
      <c r="F15" s="86"/>
      <c r="G15" s="138"/>
      <c r="H15" s="138"/>
      <c r="I15" s="87"/>
    </row>
    <row r="16" spans="1:14" ht="33" customHeight="1" x14ac:dyDescent="0.25">
      <c r="A16" s="73"/>
      <c r="B16" s="234" t="s">
        <v>138</v>
      </c>
      <c r="C16" s="235"/>
      <c r="D16" s="122">
        <f>D17+D74+D84+D241+D264+D277+D297+D341</f>
        <v>6712412.6100000003</v>
      </c>
      <c r="E16" s="183">
        <f>F16-D16</f>
        <v>248465.45999999996</v>
      </c>
      <c r="F16" s="122">
        <f>F17+F74+F84+F241+F264+F277+F297+F341</f>
        <v>6960878.0700000003</v>
      </c>
      <c r="G16" s="207">
        <f>G17+G74+G84+G241+G264+G277+G297+G341</f>
        <v>6534423.75</v>
      </c>
      <c r="H16" s="139">
        <f>H17+H74+H84+H241+H264+H277+H297+H341</f>
        <v>6520348.25</v>
      </c>
      <c r="I16" s="123">
        <f>(F16/D16)*100</f>
        <v>103.70158204562459</v>
      </c>
    </row>
    <row r="17" spans="1:12" x14ac:dyDescent="0.25">
      <c r="A17" s="36">
        <v>2101</v>
      </c>
      <c r="B17" s="37" t="s">
        <v>93</v>
      </c>
      <c r="C17" s="55"/>
      <c r="D17" s="120">
        <f>D18+D28+D35+D61</f>
        <v>5550292</v>
      </c>
      <c r="E17" s="175">
        <f>F17-D17</f>
        <v>-110534.45000000019</v>
      </c>
      <c r="F17" s="120">
        <f>F18+F28+F35+F61</f>
        <v>5439757.5499999998</v>
      </c>
      <c r="G17" s="140">
        <f>G18+G28+G35+G61</f>
        <v>5550292</v>
      </c>
      <c r="H17" s="140">
        <f>H18+H28+H35+H61</f>
        <v>5550292</v>
      </c>
      <c r="I17" s="121">
        <f>(F17/D17)*100</f>
        <v>98.008493066671093</v>
      </c>
      <c r="L17" s="184"/>
    </row>
    <row r="18" spans="1:12" x14ac:dyDescent="0.25">
      <c r="A18" s="45" t="s">
        <v>25</v>
      </c>
      <c r="B18" s="46" t="s">
        <v>15</v>
      </c>
      <c r="C18" s="47"/>
      <c r="D18" s="48">
        <f>D20</f>
        <v>162360</v>
      </c>
      <c r="E18" s="231"/>
      <c r="F18" s="48">
        <f>F20</f>
        <v>162360</v>
      </c>
      <c r="G18" s="141">
        <f>G20</f>
        <v>162360</v>
      </c>
      <c r="H18" s="141">
        <f>H20</f>
        <v>162360</v>
      </c>
      <c r="I18" s="49">
        <f>(F18/D18)*100</f>
        <v>100</v>
      </c>
    </row>
    <row r="19" spans="1:12" x14ac:dyDescent="0.25">
      <c r="A19" s="31"/>
      <c r="B19" s="32" t="s">
        <v>14</v>
      </c>
      <c r="C19" s="33"/>
      <c r="D19" s="34"/>
      <c r="E19" s="232">
        <f>F18-D18</f>
        <v>0</v>
      </c>
      <c r="F19" s="34"/>
      <c r="G19" s="142"/>
      <c r="H19" s="142"/>
      <c r="I19" s="35"/>
    </row>
    <row r="20" spans="1:12" x14ac:dyDescent="0.25">
      <c r="A20" s="8"/>
      <c r="B20" s="3">
        <v>3</v>
      </c>
      <c r="C20" s="4" t="s">
        <v>6</v>
      </c>
      <c r="D20" s="15">
        <f>D21+D26</f>
        <v>162360</v>
      </c>
      <c r="E20" s="176">
        <f t="shared" ref="E20:E27" si="0">F20-D20</f>
        <v>0</v>
      </c>
      <c r="F20" s="15">
        <f>F21+F26</f>
        <v>162360</v>
      </c>
      <c r="G20" s="146">
        <f>G21+G26</f>
        <v>162360</v>
      </c>
      <c r="H20" s="146">
        <f>H21+H26</f>
        <v>162360</v>
      </c>
      <c r="I20" s="16">
        <f t="shared" ref="I20:I30" si="1">(F20/D20)*100</f>
        <v>100</v>
      </c>
    </row>
    <row r="21" spans="1:12" x14ac:dyDescent="0.25">
      <c r="A21" s="8"/>
      <c r="B21" s="3">
        <v>32</v>
      </c>
      <c r="C21" s="38" t="s">
        <v>10</v>
      </c>
      <c r="D21" s="14">
        <f>D22+D23+D24+D25</f>
        <v>158360</v>
      </c>
      <c r="E21" s="177">
        <f t="shared" si="0"/>
        <v>0</v>
      </c>
      <c r="F21" s="14">
        <f>F22+F23+F24+F25</f>
        <v>158360</v>
      </c>
      <c r="G21" s="143">
        <v>158360</v>
      </c>
      <c r="H21" s="143">
        <v>158360</v>
      </c>
      <c r="I21" s="16">
        <f t="shared" si="1"/>
        <v>100</v>
      </c>
    </row>
    <row r="22" spans="1:12" x14ac:dyDescent="0.25">
      <c r="A22" s="8"/>
      <c r="B22" s="3">
        <v>321</v>
      </c>
      <c r="C22" s="4" t="s">
        <v>11</v>
      </c>
      <c r="D22" s="14">
        <v>11000</v>
      </c>
      <c r="E22" s="177">
        <f t="shared" si="0"/>
        <v>0</v>
      </c>
      <c r="F22" s="14">
        <v>11000</v>
      </c>
      <c r="G22" s="143"/>
      <c r="H22" s="143"/>
      <c r="I22" s="16">
        <f t="shared" si="1"/>
        <v>100</v>
      </c>
    </row>
    <row r="23" spans="1:12" x14ac:dyDescent="0.25">
      <c r="A23" s="4"/>
      <c r="B23" s="4">
        <v>322</v>
      </c>
      <c r="C23" s="4" t="s">
        <v>16</v>
      </c>
      <c r="D23" s="14">
        <v>48500</v>
      </c>
      <c r="E23" s="177">
        <v>1000</v>
      </c>
      <c r="F23" s="14">
        <v>49500</v>
      </c>
      <c r="G23" s="12"/>
      <c r="H23" s="12"/>
      <c r="I23" s="16">
        <f t="shared" si="1"/>
        <v>102.06185567010309</v>
      </c>
    </row>
    <row r="24" spans="1:12" x14ac:dyDescent="0.25">
      <c r="A24" s="187"/>
      <c r="B24" s="208">
        <v>323</v>
      </c>
      <c r="C24" s="209" t="s">
        <v>17</v>
      </c>
      <c r="D24" s="191">
        <v>96860</v>
      </c>
      <c r="E24" s="210">
        <v>-1000</v>
      </c>
      <c r="F24" s="191">
        <v>95860</v>
      </c>
      <c r="G24" s="190"/>
      <c r="H24" s="190"/>
      <c r="I24" s="189">
        <f t="shared" si="1"/>
        <v>98.967582077224861</v>
      </c>
    </row>
    <row r="25" spans="1:12" x14ac:dyDescent="0.25">
      <c r="A25" s="8"/>
      <c r="B25" s="3">
        <v>329</v>
      </c>
      <c r="C25" s="4" t="s">
        <v>13</v>
      </c>
      <c r="D25" s="12">
        <v>2000</v>
      </c>
      <c r="E25" s="177">
        <f>E26-E2042</f>
        <v>0</v>
      </c>
      <c r="F25" s="12">
        <v>2000</v>
      </c>
      <c r="G25" s="143"/>
      <c r="H25" s="143"/>
      <c r="I25" s="16">
        <f t="shared" si="1"/>
        <v>100</v>
      </c>
    </row>
    <row r="26" spans="1:12" x14ac:dyDescent="0.25">
      <c r="A26" s="8"/>
      <c r="B26" s="3">
        <v>34</v>
      </c>
      <c r="C26" s="4" t="s">
        <v>18</v>
      </c>
      <c r="D26" s="12">
        <f>D27</f>
        <v>4000</v>
      </c>
      <c r="E26" s="177">
        <f t="shared" si="0"/>
        <v>0</v>
      </c>
      <c r="F26" s="12">
        <f>F27</f>
        <v>4000</v>
      </c>
      <c r="G26" s="143">
        <v>4000</v>
      </c>
      <c r="H26" s="143">
        <v>4000</v>
      </c>
      <c r="I26" s="16">
        <f t="shared" si="1"/>
        <v>100</v>
      </c>
    </row>
    <row r="27" spans="1:12" x14ac:dyDescent="0.25">
      <c r="A27" s="8"/>
      <c r="B27" s="3">
        <v>343</v>
      </c>
      <c r="C27" s="4" t="s">
        <v>19</v>
      </c>
      <c r="D27" s="12">
        <v>4000</v>
      </c>
      <c r="E27" s="177">
        <f t="shared" si="0"/>
        <v>0</v>
      </c>
      <c r="F27" s="12">
        <v>4000</v>
      </c>
      <c r="G27" s="143"/>
      <c r="H27" s="143"/>
      <c r="I27" s="16">
        <f t="shared" si="1"/>
        <v>100</v>
      </c>
    </row>
    <row r="28" spans="1:12" x14ac:dyDescent="0.25">
      <c r="A28" s="45" t="s">
        <v>26</v>
      </c>
      <c r="B28" s="46" t="s">
        <v>27</v>
      </c>
      <c r="C28" s="47"/>
      <c r="D28" s="49">
        <f>D29</f>
        <v>568032</v>
      </c>
      <c r="E28" s="215">
        <f>F28-D28</f>
        <v>-121244.45000000001</v>
      </c>
      <c r="F28" s="49">
        <f>F29</f>
        <v>446787.55</v>
      </c>
      <c r="G28" s="141">
        <f>G29</f>
        <v>568032</v>
      </c>
      <c r="H28" s="141">
        <f>H29</f>
        <v>568032</v>
      </c>
      <c r="I28" s="49">
        <f t="shared" si="1"/>
        <v>78.655348642329997</v>
      </c>
    </row>
    <row r="29" spans="1:12" x14ac:dyDescent="0.25">
      <c r="A29" s="8"/>
      <c r="B29" s="3">
        <v>3</v>
      </c>
      <c r="C29" s="4" t="s">
        <v>6</v>
      </c>
      <c r="D29" s="16">
        <f>D30+D33</f>
        <v>568032</v>
      </c>
      <c r="E29" s="176">
        <f t="shared" ref="E29:E34" si="2">F29-D29</f>
        <v>-121244.45000000001</v>
      </c>
      <c r="F29" s="16">
        <f>F30+F33</f>
        <v>446787.55</v>
      </c>
      <c r="G29" s="146">
        <f>G30+G33</f>
        <v>568032</v>
      </c>
      <c r="H29" s="146">
        <f>H30+H33</f>
        <v>568032</v>
      </c>
      <c r="I29" s="16">
        <f t="shared" si="1"/>
        <v>78.655348642329997</v>
      </c>
    </row>
    <row r="30" spans="1:12" x14ac:dyDescent="0.25">
      <c r="A30" s="8"/>
      <c r="B30" s="3">
        <v>32</v>
      </c>
      <c r="C30" s="4" t="s">
        <v>10</v>
      </c>
      <c r="D30" s="12">
        <f>D32+D31</f>
        <v>8000</v>
      </c>
      <c r="E30" s="176">
        <f t="shared" si="2"/>
        <v>11200</v>
      </c>
      <c r="F30" s="12">
        <f>F32+F31</f>
        <v>19200</v>
      </c>
      <c r="G30" s="143">
        <v>8000</v>
      </c>
      <c r="H30" s="143">
        <v>8000</v>
      </c>
      <c r="I30" s="16">
        <f t="shared" si="1"/>
        <v>240</v>
      </c>
    </row>
    <row r="31" spans="1:12" x14ac:dyDescent="0.25">
      <c r="A31" s="8"/>
      <c r="B31" s="3">
        <v>322</v>
      </c>
      <c r="C31" s="4" t="s">
        <v>16</v>
      </c>
      <c r="D31" s="12">
        <v>0</v>
      </c>
      <c r="E31" s="176">
        <f t="shared" si="2"/>
        <v>0</v>
      </c>
      <c r="F31" s="12">
        <v>0</v>
      </c>
      <c r="G31" s="143"/>
      <c r="H31" s="143"/>
      <c r="I31" s="16">
        <v>0</v>
      </c>
    </row>
    <row r="32" spans="1:12" x14ac:dyDescent="0.25">
      <c r="A32" s="8"/>
      <c r="B32" s="3">
        <v>323</v>
      </c>
      <c r="C32" s="4" t="s">
        <v>17</v>
      </c>
      <c r="D32" s="12">
        <v>8000</v>
      </c>
      <c r="E32" s="176">
        <f t="shared" si="2"/>
        <v>11200</v>
      </c>
      <c r="F32" s="12">
        <v>19200</v>
      </c>
      <c r="G32" s="143"/>
      <c r="H32" s="143"/>
      <c r="I32" s="16">
        <f>(F32/D32)*100</f>
        <v>240</v>
      </c>
    </row>
    <row r="33" spans="1:9" x14ac:dyDescent="0.25">
      <c r="A33" s="8"/>
      <c r="B33" s="3">
        <v>37</v>
      </c>
      <c r="C33" s="4" t="s">
        <v>28</v>
      </c>
      <c r="D33" s="12">
        <f>D34</f>
        <v>560032</v>
      </c>
      <c r="E33" s="177">
        <f t="shared" si="2"/>
        <v>-132444.45000000001</v>
      </c>
      <c r="F33" s="12">
        <v>427587.55</v>
      </c>
      <c r="G33" s="143">
        <v>560032</v>
      </c>
      <c r="H33" s="143">
        <v>560032</v>
      </c>
      <c r="I33" s="16">
        <f>(F33/D33)*100</f>
        <v>76.350556753899781</v>
      </c>
    </row>
    <row r="34" spans="1:9" x14ac:dyDescent="0.25">
      <c r="A34" s="8"/>
      <c r="B34" s="3">
        <v>372</v>
      </c>
      <c r="C34" s="4" t="s">
        <v>20</v>
      </c>
      <c r="D34" s="12">
        <v>560032</v>
      </c>
      <c r="E34" s="177">
        <f t="shared" si="2"/>
        <v>0</v>
      </c>
      <c r="F34" s="12">
        <v>560032</v>
      </c>
      <c r="G34" s="143"/>
      <c r="H34" s="143"/>
      <c r="I34" s="16">
        <f>(F34/D34)*100</f>
        <v>100</v>
      </c>
    </row>
    <row r="35" spans="1:9" x14ac:dyDescent="0.25">
      <c r="A35" s="45" t="s">
        <v>36</v>
      </c>
      <c r="B35" s="46" t="s">
        <v>48</v>
      </c>
      <c r="C35" s="47"/>
      <c r="D35" s="49">
        <f>D37+D46+D51</f>
        <v>21500</v>
      </c>
      <c r="E35" s="215">
        <f>F35-D35</f>
        <v>7800</v>
      </c>
      <c r="F35" s="49">
        <f>F37+F46+F51+F58</f>
        <v>29300</v>
      </c>
      <c r="G35" s="141">
        <f>G37+G46+G51+G58</f>
        <v>21500</v>
      </c>
      <c r="H35" s="141">
        <f>H37+H46+H51+H58</f>
        <v>21500</v>
      </c>
      <c r="I35" s="49">
        <f>(F35/D35)*100</f>
        <v>136.27906976744185</v>
      </c>
    </row>
    <row r="36" spans="1:9" x14ac:dyDescent="0.25">
      <c r="A36" s="31"/>
      <c r="B36" s="32" t="s">
        <v>90</v>
      </c>
      <c r="C36" s="39"/>
      <c r="D36" s="35"/>
      <c r="E36" s="34"/>
      <c r="F36" s="35"/>
      <c r="G36" s="142"/>
      <c r="H36" s="142"/>
      <c r="I36" s="35"/>
    </row>
    <row r="37" spans="1:9" x14ac:dyDescent="0.25">
      <c r="A37" s="8"/>
      <c r="B37" s="3">
        <v>3</v>
      </c>
      <c r="C37" s="4" t="s">
        <v>6</v>
      </c>
      <c r="D37" s="16">
        <f>D38</f>
        <v>1500</v>
      </c>
      <c r="E37" s="176">
        <f t="shared" ref="E37:E44" si="3">F37-D37</f>
        <v>1800</v>
      </c>
      <c r="F37" s="16">
        <f>F38</f>
        <v>3300</v>
      </c>
      <c r="G37" s="146">
        <f>G38</f>
        <v>1500</v>
      </c>
      <c r="H37" s="146">
        <f>H38</f>
        <v>1500</v>
      </c>
      <c r="I37" s="16">
        <f>(F37/D37)*100</f>
        <v>220.00000000000003</v>
      </c>
    </row>
    <row r="38" spans="1:9" x14ac:dyDescent="0.25">
      <c r="A38" s="8"/>
      <c r="B38" s="3">
        <v>32</v>
      </c>
      <c r="C38" s="4" t="s">
        <v>10</v>
      </c>
      <c r="D38" s="12">
        <f>D39+D41</f>
        <v>1500</v>
      </c>
      <c r="E38" s="177">
        <f t="shared" si="3"/>
        <v>1800</v>
      </c>
      <c r="F38" s="12">
        <f>F39+F40+F41</f>
        <v>3300</v>
      </c>
      <c r="G38" s="143">
        <v>1500</v>
      </c>
      <c r="H38" s="143">
        <v>1500</v>
      </c>
      <c r="I38" s="16">
        <f>(F38/D38)*100</f>
        <v>220.00000000000003</v>
      </c>
    </row>
    <row r="39" spans="1:9" x14ac:dyDescent="0.25">
      <c r="A39" s="8"/>
      <c r="B39" s="3">
        <v>322</v>
      </c>
      <c r="C39" s="4" t="s">
        <v>16</v>
      </c>
      <c r="D39" s="12">
        <v>1200</v>
      </c>
      <c r="E39" s="177">
        <f t="shared" si="3"/>
        <v>1800</v>
      </c>
      <c r="F39" s="12">
        <v>3000</v>
      </c>
      <c r="G39" s="143"/>
      <c r="H39" s="143"/>
      <c r="I39" s="16">
        <f>(F39/D39)*100</f>
        <v>250</v>
      </c>
    </row>
    <row r="40" spans="1:9" x14ac:dyDescent="0.25">
      <c r="A40" s="8"/>
      <c r="B40" s="3">
        <v>323</v>
      </c>
      <c r="C40" s="4" t="s">
        <v>17</v>
      </c>
      <c r="D40" s="12">
        <v>0</v>
      </c>
      <c r="E40" s="177">
        <f t="shared" si="3"/>
        <v>0</v>
      </c>
      <c r="F40" s="12">
        <v>0</v>
      </c>
      <c r="G40" s="143"/>
      <c r="H40" s="143"/>
      <c r="I40" s="16" t="e">
        <f>(F40/D40)*100</f>
        <v>#DIV/0!</v>
      </c>
    </row>
    <row r="41" spans="1:9" x14ac:dyDescent="0.25">
      <c r="A41" s="8"/>
      <c r="B41" s="3">
        <v>329</v>
      </c>
      <c r="C41" s="4" t="s">
        <v>13</v>
      </c>
      <c r="D41" s="12">
        <v>300</v>
      </c>
      <c r="E41" s="177">
        <f t="shared" si="3"/>
        <v>0</v>
      </c>
      <c r="F41" s="12">
        <v>300</v>
      </c>
      <c r="G41" s="143"/>
      <c r="H41" s="143"/>
      <c r="I41" s="16">
        <f>(F41/D41)*100</f>
        <v>100</v>
      </c>
    </row>
    <row r="42" spans="1:9" x14ac:dyDescent="0.25">
      <c r="A42" s="8"/>
      <c r="B42" s="3">
        <v>4</v>
      </c>
      <c r="C42" s="4" t="s">
        <v>38</v>
      </c>
      <c r="D42" s="12">
        <v>0</v>
      </c>
      <c r="E42" s="177">
        <f t="shared" si="3"/>
        <v>0</v>
      </c>
      <c r="F42" s="12">
        <v>0</v>
      </c>
      <c r="G42" s="143"/>
      <c r="H42" s="143"/>
      <c r="I42" s="16">
        <v>0</v>
      </c>
    </row>
    <row r="43" spans="1:9" x14ac:dyDescent="0.25">
      <c r="A43" s="8"/>
      <c r="B43" s="3">
        <v>42</v>
      </c>
      <c r="C43" s="4" t="s">
        <v>39</v>
      </c>
      <c r="D43" s="12">
        <v>0</v>
      </c>
      <c r="E43" s="176">
        <f t="shared" si="3"/>
        <v>0</v>
      </c>
      <c r="F43" s="12">
        <v>0</v>
      </c>
      <c r="G43" s="143"/>
      <c r="H43" s="143"/>
      <c r="I43" s="16">
        <v>0</v>
      </c>
    </row>
    <row r="44" spans="1:9" x14ac:dyDescent="0.25">
      <c r="A44" s="8"/>
      <c r="B44" s="3">
        <v>422</v>
      </c>
      <c r="C44" s="4" t="s">
        <v>40</v>
      </c>
      <c r="D44" s="12">
        <v>0</v>
      </c>
      <c r="E44" s="176">
        <f t="shared" si="3"/>
        <v>0</v>
      </c>
      <c r="F44" s="12">
        <v>0</v>
      </c>
      <c r="G44" s="143"/>
      <c r="H44" s="143"/>
      <c r="I44" s="16">
        <v>0</v>
      </c>
    </row>
    <row r="45" spans="1:9" x14ac:dyDescent="0.25">
      <c r="A45" s="31"/>
      <c r="B45" s="32" t="s">
        <v>141</v>
      </c>
      <c r="C45" s="39"/>
      <c r="D45" s="35"/>
      <c r="E45" s="34"/>
      <c r="F45" s="35"/>
      <c r="G45" s="142"/>
      <c r="H45" s="142"/>
      <c r="I45" s="35"/>
    </row>
    <row r="46" spans="1:9" x14ac:dyDescent="0.25">
      <c r="A46" s="8"/>
      <c r="B46" s="3">
        <v>3</v>
      </c>
      <c r="C46" s="4" t="s">
        <v>6</v>
      </c>
      <c r="D46" s="16">
        <f>D47</f>
        <v>6000</v>
      </c>
      <c r="E46" s="176">
        <f>F46-D46</f>
        <v>0</v>
      </c>
      <c r="F46" s="16">
        <f>F47</f>
        <v>6000</v>
      </c>
      <c r="G46" s="146">
        <f>G47</f>
        <v>6000</v>
      </c>
      <c r="H46" s="146">
        <f>H47</f>
        <v>6000</v>
      </c>
      <c r="I46" s="16">
        <f>(F46/D46)*100</f>
        <v>100</v>
      </c>
    </row>
    <row r="47" spans="1:9" x14ac:dyDescent="0.25">
      <c r="A47" s="8"/>
      <c r="B47" s="3">
        <v>32</v>
      </c>
      <c r="C47" s="4" t="s">
        <v>10</v>
      </c>
      <c r="D47" s="12">
        <f>D48+D49</f>
        <v>6000</v>
      </c>
      <c r="E47" s="177">
        <f>F47-D47</f>
        <v>0</v>
      </c>
      <c r="F47" s="12">
        <f>F48+F49</f>
        <v>6000</v>
      </c>
      <c r="G47" s="143">
        <v>6000</v>
      </c>
      <c r="H47" s="143">
        <v>6000</v>
      </c>
      <c r="I47" s="16">
        <f>(F47/D47)*100</f>
        <v>100</v>
      </c>
    </row>
    <row r="48" spans="1:9" x14ac:dyDescent="0.25">
      <c r="A48" s="8"/>
      <c r="B48" s="3">
        <v>321</v>
      </c>
      <c r="C48" s="4" t="s">
        <v>142</v>
      </c>
      <c r="D48" s="12">
        <v>5000</v>
      </c>
      <c r="E48" s="176">
        <f>F48-D48</f>
        <v>0</v>
      </c>
      <c r="F48" s="12">
        <v>5000</v>
      </c>
      <c r="G48" s="143"/>
      <c r="H48" s="143"/>
      <c r="I48" s="16">
        <f>(F48/D48)*100</f>
        <v>100</v>
      </c>
    </row>
    <row r="49" spans="1:9" x14ac:dyDescent="0.25">
      <c r="A49" s="8"/>
      <c r="B49" s="3">
        <v>322</v>
      </c>
      <c r="C49" s="4" t="s">
        <v>16</v>
      </c>
      <c r="D49" s="12">
        <v>1000</v>
      </c>
      <c r="E49" s="177">
        <f>F49-D49</f>
        <v>0</v>
      </c>
      <c r="F49" s="12">
        <v>1000</v>
      </c>
      <c r="G49" s="143"/>
      <c r="H49" s="143"/>
      <c r="I49" s="16">
        <f>(F49/D49)*100</f>
        <v>100</v>
      </c>
    </row>
    <row r="50" spans="1:9" x14ac:dyDescent="0.25">
      <c r="A50" s="31"/>
      <c r="B50" s="32" t="s">
        <v>49</v>
      </c>
      <c r="C50" s="39"/>
      <c r="D50" s="35"/>
      <c r="E50" s="34"/>
      <c r="F50" s="35"/>
      <c r="G50" s="142"/>
      <c r="H50" s="142"/>
      <c r="I50" s="35"/>
    </row>
    <row r="51" spans="1:9" x14ac:dyDescent="0.25">
      <c r="A51" s="8"/>
      <c r="B51" s="3">
        <v>3</v>
      </c>
      <c r="C51" s="4" t="s">
        <v>6</v>
      </c>
      <c r="D51" s="16">
        <f>D52</f>
        <v>14000</v>
      </c>
      <c r="E51" s="176">
        <f t="shared" ref="E51:E56" si="4">F51-D51</f>
        <v>6000</v>
      </c>
      <c r="F51" s="16">
        <f>F52</f>
        <v>20000</v>
      </c>
      <c r="G51" s="146">
        <f>G52</f>
        <v>14000</v>
      </c>
      <c r="H51" s="146">
        <f>H52</f>
        <v>14000</v>
      </c>
      <c r="I51" s="16">
        <f t="shared" ref="I51:I56" si="5">(F51/D51)*100</f>
        <v>142.85714285714286</v>
      </c>
    </row>
    <row r="52" spans="1:9" x14ac:dyDescent="0.25">
      <c r="A52" s="8"/>
      <c r="B52" s="3">
        <v>32</v>
      </c>
      <c r="C52" s="4" t="s">
        <v>10</v>
      </c>
      <c r="D52" s="12">
        <f>D53+D54+D55+D56</f>
        <v>14000</v>
      </c>
      <c r="E52" s="177">
        <f t="shared" si="4"/>
        <v>6000</v>
      </c>
      <c r="F52" s="12">
        <f>F53+F54+F55+F56</f>
        <v>20000</v>
      </c>
      <c r="G52" s="143">
        <v>14000</v>
      </c>
      <c r="H52" s="143">
        <v>14000</v>
      </c>
      <c r="I52" s="16">
        <f t="shared" si="5"/>
        <v>142.85714285714286</v>
      </c>
    </row>
    <row r="53" spans="1:9" x14ac:dyDescent="0.25">
      <c r="A53" s="8"/>
      <c r="B53" s="3">
        <v>321</v>
      </c>
      <c r="C53" s="4" t="s">
        <v>11</v>
      </c>
      <c r="D53" s="12">
        <v>3000</v>
      </c>
      <c r="E53" s="177">
        <f t="shared" si="4"/>
        <v>0</v>
      </c>
      <c r="F53" s="12">
        <v>3000</v>
      </c>
      <c r="G53" s="143"/>
      <c r="H53" s="143"/>
      <c r="I53" s="16">
        <f t="shared" si="5"/>
        <v>100</v>
      </c>
    </row>
    <row r="54" spans="1:9" x14ac:dyDescent="0.25">
      <c r="A54" s="8"/>
      <c r="B54" s="3">
        <v>322</v>
      </c>
      <c r="C54" s="4" t="s">
        <v>16</v>
      </c>
      <c r="D54" s="12">
        <v>5000</v>
      </c>
      <c r="E54" s="177">
        <f t="shared" si="4"/>
        <v>6000</v>
      </c>
      <c r="F54" s="12">
        <v>11000</v>
      </c>
      <c r="G54" s="143"/>
      <c r="H54" s="143"/>
      <c r="I54" s="16">
        <f t="shared" si="5"/>
        <v>220.00000000000003</v>
      </c>
    </row>
    <row r="55" spans="1:9" x14ac:dyDescent="0.25">
      <c r="A55" s="8"/>
      <c r="B55" s="3">
        <v>323</v>
      </c>
      <c r="C55" s="4" t="s">
        <v>51</v>
      </c>
      <c r="D55" s="12">
        <v>3000</v>
      </c>
      <c r="E55" s="177">
        <f t="shared" si="4"/>
        <v>0</v>
      </c>
      <c r="F55" s="12">
        <v>3000</v>
      </c>
      <c r="G55" s="143"/>
      <c r="H55" s="143"/>
      <c r="I55" s="16">
        <f t="shared" si="5"/>
        <v>100</v>
      </c>
    </row>
    <row r="56" spans="1:9" x14ac:dyDescent="0.25">
      <c r="A56" s="8"/>
      <c r="B56" s="3">
        <v>329</v>
      </c>
      <c r="C56" s="4" t="s">
        <v>13</v>
      </c>
      <c r="D56" s="12">
        <v>3000</v>
      </c>
      <c r="E56" s="177">
        <f t="shared" si="4"/>
        <v>0</v>
      </c>
      <c r="F56" s="12">
        <v>3000</v>
      </c>
      <c r="G56" s="143"/>
      <c r="H56" s="143"/>
      <c r="I56" s="16">
        <f t="shared" si="5"/>
        <v>100</v>
      </c>
    </row>
    <row r="57" spans="1:9" x14ac:dyDescent="0.25">
      <c r="A57" s="31"/>
      <c r="B57" s="32" t="s">
        <v>60</v>
      </c>
      <c r="C57" s="39"/>
      <c r="D57" s="35"/>
      <c r="E57" s="34"/>
      <c r="F57" s="35"/>
      <c r="G57" s="142"/>
      <c r="H57" s="142"/>
      <c r="I57" s="35"/>
    </row>
    <row r="58" spans="1:9" x14ac:dyDescent="0.25">
      <c r="A58" s="8"/>
      <c r="B58" s="3">
        <v>3</v>
      </c>
      <c r="C58" s="4" t="s">
        <v>75</v>
      </c>
      <c r="D58" s="16">
        <v>0</v>
      </c>
      <c r="E58" s="177">
        <f>F58-D58</f>
        <v>0</v>
      </c>
      <c r="F58" s="16">
        <v>0</v>
      </c>
      <c r="G58" s="143">
        <f>G59</f>
        <v>0</v>
      </c>
      <c r="H58" s="146">
        <f>H59</f>
        <v>0</v>
      </c>
      <c r="I58" s="16">
        <v>0</v>
      </c>
    </row>
    <row r="59" spans="1:9" x14ac:dyDescent="0.25">
      <c r="A59" s="8"/>
      <c r="B59" s="3">
        <v>32</v>
      </c>
      <c r="C59" s="4" t="s">
        <v>10</v>
      </c>
      <c r="D59" s="12">
        <v>0</v>
      </c>
      <c r="E59" s="177">
        <f>F59-D59</f>
        <v>0</v>
      </c>
      <c r="F59" s="12">
        <v>0</v>
      </c>
      <c r="G59" s="143">
        <v>0</v>
      </c>
      <c r="H59" s="143">
        <v>0</v>
      </c>
      <c r="I59" s="16">
        <v>0</v>
      </c>
    </row>
    <row r="60" spans="1:9" x14ac:dyDescent="0.25">
      <c r="A60" s="8"/>
      <c r="B60" s="3">
        <v>323</v>
      </c>
      <c r="C60" s="4" t="s">
        <v>17</v>
      </c>
      <c r="D60" s="12">
        <v>0</v>
      </c>
      <c r="E60" s="177">
        <f>F60-D60</f>
        <v>0</v>
      </c>
      <c r="F60" s="12">
        <v>0</v>
      </c>
      <c r="G60" s="143"/>
      <c r="H60" s="143"/>
      <c r="I60" s="16">
        <v>0</v>
      </c>
    </row>
    <row r="61" spans="1:9" x14ac:dyDescent="0.25">
      <c r="A61" s="45" t="s">
        <v>85</v>
      </c>
      <c r="B61" s="46" t="s">
        <v>5</v>
      </c>
      <c r="C61" s="47"/>
      <c r="D61" s="48">
        <f>D63</f>
        <v>4798400</v>
      </c>
      <c r="E61" s="215">
        <f>F61-D61</f>
        <v>2910</v>
      </c>
      <c r="F61" s="48">
        <f>F63</f>
        <v>4801310</v>
      </c>
      <c r="G61" s="141">
        <f>G63</f>
        <v>4798400</v>
      </c>
      <c r="H61" s="141">
        <f>H63</f>
        <v>4798400</v>
      </c>
      <c r="I61" s="49">
        <f>(F61/D61)*100</f>
        <v>100.0606452150717</v>
      </c>
    </row>
    <row r="62" spans="1:9" x14ac:dyDescent="0.25">
      <c r="A62" s="31"/>
      <c r="B62" s="32" t="s">
        <v>4</v>
      </c>
      <c r="C62" s="39"/>
      <c r="D62" s="34"/>
      <c r="E62" s="34"/>
      <c r="F62" s="34"/>
      <c r="G62" s="145"/>
      <c r="H62" s="145"/>
      <c r="I62" s="39"/>
    </row>
    <row r="63" spans="1:9" x14ac:dyDescent="0.25">
      <c r="A63" s="8"/>
      <c r="B63" s="3">
        <v>3</v>
      </c>
      <c r="C63" s="4" t="s">
        <v>6</v>
      </c>
      <c r="D63" s="15">
        <f>D64+D68+D72</f>
        <v>4798400</v>
      </c>
      <c r="E63" s="176">
        <f t="shared" ref="E63:E73" si="6">F63-D63</f>
        <v>2910</v>
      </c>
      <c r="F63" s="15">
        <f>F64+F68+F72</f>
        <v>4801310</v>
      </c>
      <c r="G63" s="146">
        <f>G64+G68+G72</f>
        <v>4798400</v>
      </c>
      <c r="H63" s="146">
        <f>H64+H68+H72</f>
        <v>4798400</v>
      </c>
      <c r="I63" s="16">
        <f t="shared" ref="I63:I75" si="7">(F63/D63)*100</f>
        <v>100.0606452150717</v>
      </c>
    </row>
    <row r="64" spans="1:9" x14ac:dyDescent="0.25">
      <c r="A64" s="8"/>
      <c r="B64" s="3">
        <v>31</v>
      </c>
      <c r="C64" s="4" t="s">
        <v>7</v>
      </c>
      <c r="D64" s="14">
        <f>D65+D66+D67</f>
        <v>4631000</v>
      </c>
      <c r="E64" s="177">
        <f t="shared" si="6"/>
        <v>0</v>
      </c>
      <c r="F64" s="14">
        <f>F65+F66+F67</f>
        <v>4631000</v>
      </c>
      <c r="G64" s="143">
        <v>4631000</v>
      </c>
      <c r="H64" s="143">
        <v>4631000</v>
      </c>
      <c r="I64" s="16">
        <f t="shared" si="7"/>
        <v>100</v>
      </c>
    </row>
    <row r="65" spans="1:9" x14ac:dyDescent="0.25">
      <c r="A65" s="8"/>
      <c r="B65" s="3">
        <v>311</v>
      </c>
      <c r="C65" s="4" t="s">
        <v>8</v>
      </c>
      <c r="D65" s="14">
        <v>3713000</v>
      </c>
      <c r="E65" s="177">
        <f t="shared" si="6"/>
        <v>0</v>
      </c>
      <c r="F65" s="14">
        <v>3713000</v>
      </c>
      <c r="G65" s="143"/>
      <c r="H65" s="143"/>
      <c r="I65" s="16">
        <f t="shared" si="7"/>
        <v>100</v>
      </c>
    </row>
    <row r="66" spans="1:9" x14ac:dyDescent="0.25">
      <c r="A66" s="8"/>
      <c r="B66" s="3">
        <v>312</v>
      </c>
      <c r="C66" s="4" t="s">
        <v>12</v>
      </c>
      <c r="D66" s="14">
        <v>313000</v>
      </c>
      <c r="E66" s="177">
        <f t="shared" si="6"/>
        <v>0</v>
      </c>
      <c r="F66" s="14">
        <v>313000</v>
      </c>
      <c r="G66" s="143"/>
      <c r="H66" s="143"/>
      <c r="I66" s="16">
        <f t="shared" si="7"/>
        <v>100</v>
      </c>
    </row>
    <row r="67" spans="1:9" x14ac:dyDescent="0.25">
      <c r="A67" s="8"/>
      <c r="B67" s="3">
        <v>313</v>
      </c>
      <c r="C67" s="4" t="s">
        <v>9</v>
      </c>
      <c r="D67" s="14">
        <v>605000</v>
      </c>
      <c r="E67" s="177">
        <f t="shared" si="6"/>
        <v>0</v>
      </c>
      <c r="F67" s="14">
        <v>605000</v>
      </c>
      <c r="G67" s="143"/>
      <c r="H67" s="143"/>
      <c r="I67" s="16">
        <f t="shared" si="7"/>
        <v>100</v>
      </c>
    </row>
    <row r="68" spans="1:9" x14ac:dyDescent="0.25">
      <c r="A68" s="8"/>
      <c r="B68" s="3">
        <v>32</v>
      </c>
      <c r="C68" s="4" t="s">
        <v>10</v>
      </c>
      <c r="D68" s="14">
        <f>D69+D71</f>
        <v>166400</v>
      </c>
      <c r="E68" s="177">
        <f t="shared" si="6"/>
        <v>2910</v>
      </c>
      <c r="F68" s="14">
        <f>F69+F70+F71</f>
        <v>169310</v>
      </c>
      <c r="G68" s="143">
        <v>166400</v>
      </c>
      <c r="H68" s="143">
        <v>166400</v>
      </c>
      <c r="I68" s="16">
        <f t="shared" si="7"/>
        <v>101.74879807692308</v>
      </c>
    </row>
    <row r="69" spans="1:9" x14ac:dyDescent="0.25">
      <c r="A69" s="8"/>
      <c r="B69" s="3">
        <v>321</v>
      </c>
      <c r="C69" s="4" t="s">
        <v>11</v>
      </c>
      <c r="D69" s="14">
        <v>140000</v>
      </c>
      <c r="E69" s="177">
        <f t="shared" si="6"/>
        <v>0</v>
      </c>
      <c r="F69" s="14">
        <v>140000</v>
      </c>
      <c r="G69" s="143"/>
      <c r="H69" s="143"/>
      <c r="I69" s="16">
        <f t="shared" si="7"/>
        <v>100</v>
      </c>
    </row>
    <row r="70" spans="1:9" ht="30" x14ac:dyDescent="0.25">
      <c r="A70" s="8"/>
      <c r="B70" s="3">
        <v>323</v>
      </c>
      <c r="C70" s="223" t="s">
        <v>229</v>
      </c>
      <c r="D70" s="224"/>
      <c r="E70" s="177"/>
      <c r="F70" s="14">
        <v>2910</v>
      </c>
      <c r="G70" s="143"/>
      <c r="H70" s="143"/>
      <c r="I70" s="16"/>
    </row>
    <row r="71" spans="1:9" x14ac:dyDescent="0.25">
      <c r="A71" s="8"/>
      <c r="B71" s="3">
        <v>329</v>
      </c>
      <c r="C71" s="64" t="s">
        <v>13</v>
      </c>
      <c r="D71" s="14">
        <v>26400</v>
      </c>
      <c r="E71" s="177">
        <f t="shared" si="6"/>
        <v>0</v>
      </c>
      <c r="F71" s="14">
        <v>26400</v>
      </c>
      <c r="G71" s="143"/>
      <c r="H71" s="143"/>
      <c r="I71" s="16">
        <f t="shared" si="7"/>
        <v>100</v>
      </c>
    </row>
    <row r="72" spans="1:9" x14ac:dyDescent="0.25">
      <c r="A72" s="8"/>
      <c r="B72" s="3">
        <v>34</v>
      </c>
      <c r="C72" s="64" t="s">
        <v>18</v>
      </c>
      <c r="D72" s="14">
        <f>D73</f>
        <v>1000</v>
      </c>
      <c r="E72" s="177">
        <f t="shared" si="6"/>
        <v>0</v>
      </c>
      <c r="F72" s="14">
        <f>F73</f>
        <v>1000</v>
      </c>
      <c r="G72" s="143">
        <v>1000</v>
      </c>
      <c r="H72" s="143">
        <v>1000</v>
      </c>
      <c r="I72" s="16">
        <f t="shared" si="7"/>
        <v>100</v>
      </c>
    </row>
    <row r="73" spans="1:9" x14ac:dyDescent="0.25">
      <c r="A73" s="8"/>
      <c r="B73" s="3">
        <v>343</v>
      </c>
      <c r="C73" s="64" t="s">
        <v>195</v>
      </c>
      <c r="D73" s="14">
        <v>1000</v>
      </c>
      <c r="E73" s="177">
        <f t="shared" si="6"/>
        <v>0</v>
      </c>
      <c r="F73" s="14">
        <v>1000</v>
      </c>
      <c r="G73" s="143"/>
      <c r="H73" s="143"/>
      <c r="I73" s="16">
        <f t="shared" si="7"/>
        <v>100</v>
      </c>
    </row>
    <row r="74" spans="1:9" x14ac:dyDescent="0.25">
      <c r="A74" s="56">
        <v>2102</v>
      </c>
      <c r="B74" s="37" t="s">
        <v>78</v>
      </c>
      <c r="C74" s="55"/>
      <c r="D74" s="57">
        <f>D75</f>
        <v>168956.25</v>
      </c>
      <c r="E74" s="196">
        <f>F74-D74</f>
        <v>153000</v>
      </c>
      <c r="F74" s="57">
        <f>F77</f>
        <v>321956.25</v>
      </c>
      <c r="G74" s="147">
        <f>SUM(G78)</f>
        <v>168956.25</v>
      </c>
      <c r="H74" s="147">
        <f>H77</f>
        <v>168956.25</v>
      </c>
      <c r="I74" s="121">
        <f t="shared" si="7"/>
        <v>190.55598712684497</v>
      </c>
    </row>
    <row r="75" spans="1:9" x14ac:dyDescent="0.25">
      <c r="A75" s="45" t="s">
        <v>29</v>
      </c>
      <c r="B75" s="46" t="s">
        <v>30</v>
      </c>
      <c r="C75" s="47"/>
      <c r="D75" s="49">
        <f>D77</f>
        <v>168956.25</v>
      </c>
      <c r="E75" s="215">
        <f>F75-D75</f>
        <v>153000</v>
      </c>
      <c r="F75" s="49">
        <f>F77</f>
        <v>321956.25</v>
      </c>
      <c r="G75" s="141">
        <f>G77</f>
        <v>168956.25</v>
      </c>
      <c r="H75" s="141">
        <f>H77</f>
        <v>168956.25</v>
      </c>
      <c r="I75" s="49">
        <f t="shared" si="7"/>
        <v>190.55598712684497</v>
      </c>
    </row>
    <row r="76" spans="1:9" x14ac:dyDescent="0.25">
      <c r="A76" s="31"/>
      <c r="B76" s="32" t="s">
        <v>14</v>
      </c>
      <c r="C76" s="39"/>
      <c r="D76" s="35"/>
      <c r="E76" s="34"/>
      <c r="F76" s="35"/>
      <c r="G76" s="142"/>
      <c r="H76" s="142"/>
      <c r="I76" s="35"/>
    </row>
    <row r="77" spans="1:9" x14ac:dyDescent="0.25">
      <c r="A77" s="8"/>
      <c r="B77" s="3">
        <v>3</v>
      </c>
      <c r="C77" s="4" t="s">
        <v>6</v>
      </c>
      <c r="D77" s="15">
        <f>D78+D82</f>
        <v>168956.25</v>
      </c>
      <c r="E77" s="177">
        <f t="shared" ref="E77:E83" si="8">F77-D77</f>
        <v>153000</v>
      </c>
      <c r="F77" s="15">
        <f>F78+F82</f>
        <v>321956.25</v>
      </c>
      <c r="G77" s="146">
        <f>G78</f>
        <v>168956.25</v>
      </c>
      <c r="H77" s="146">
        <f>H78</f>
        <v>168956.25</v>
      </c>
      <c r="I77" s="16">
        <f>(F77/D77)*100</f>
        <v>190.55598712684497</v>
      </c>
    </row>
    <row r="78" spans="1:9" x14ac:dyDescent="0.25">
      <c r="A78" s="8"/>
      <c r="B78" s="3">
        <v>32</v>
      </c>
      <c r="C78" s="4" t="s">
        <v>10</v>
      </c>
      <c r="D78" s="12">
        <f>D79+D81</f>
        <v>168956.25</v>
      </c>
      <c r="E78" s="177">
        <f t="shared" si="8"/>
        <v>153000</v>
      </c>
      <c r="F78" s="12">
        <f>F79+F81</f>
        <v>321956.25</v>
      </c>
      <c r="G78" s="143">
        <v>168956.25</v>
      </c>
      <c r="H78" s="143">
        <v>168956.25</v>
      </c>
      <c r="I78" s="16">
        <f>(F78/D78)*100</f>
        <v>190.55598712684497</v>
      </c>
    </row>
    <row r="79" spans="1:9" x14ac:dyDescent="0.25">
      <c r="A79" s="8"/>
      <c r="B79" s="3">
        <v>322</v>
      </c>
      <c r="C79" s="4" t="s">
        <v>16</v>
      </c>
      <c r="D79" s="12">
        <v>160000</v>
      </c>
      <c r="E79" s="177">
        <f t="shared" si="8"/>
        <v>153000</v>
      </c>
      <c r="F79" s="12">
        <v>313000</v>
      </c>
      <c r="G79" s="143"/>
      <c r="H79" s="143"/>
      <c r="I79" s="16">
        <f>(F79/D79)*100</f>
        <v>195.625</v>
      </c>
    </row>
    <row r="80" spans="1:9" x14ac:dyDescent="0.25">
      <c r="A80" s="8"/>
      <c r="B80" s="3">
        <v>323</v>
      </c>
      <c r="C80" s="4" t="s">
        <v>17</v>
      </c>
      <c r="D80" s="12">
        <v>0</v>
      </c>
      <c r="E80" s="177">
        <f t="shared" si="8"/>
        <v>0</v>
      </c>
      <c r="F80" s="12">
        <v>0</v>
      </c>
      <c r="G80" s="143"/>
      <c r="H80" s="143"/>
      <c r="I80" s="16">
        <v>0</v>
      </c>
    </row>
    <row r="81" spans="1:9" x14ac:dyDescent="0.25">
      <c r="A81" s="8"/>
      <c r="B81" s="3">
        <v>329</v>
      </c>
      <c r="C81" s="4" t="s">
        <v>31</v>
      </c>
      <c r="D81" s="12">
        <v>8956.25</v>
      </c>
      <c r="E81" s="177">
        <f t="shared" si="8"/>
        <v>0</v>
      </c>
      <c r="F81" s="12">
        <v>8956.25</v>
      </c>
      <c r="G81" s="143"/>
      <c r="H81" s="143"/>
      <c r="I81" s="16">
        <f>(F81/D81)*100</f>
        <v>100</v>
      </c>
    </row>
    <row r="82" spans="1:9" x14ac:dyDescent="0.25">
      <c r="A82" s="8"/>
      <c r="B82" s="3">
        <v>37</v>
      </c>
      <c r="C82" s="4" t="s">
        <v>28</v>
      </c>
      <c r="D82" s="12">
        <f>D83</f>
        <v>0</v>
      </c>
      <c r="E82" s="177">
        <f t="shared" si="8"/>
        <v>0</v>
      </c>
      <c r="F82" s="12">
        <f>F83</f>
        <v>0</v>
      </c>
      <c r="G82" s="143"/>
      <c r="H82" s="143"/>
      <c r="I82" s="16">
        <v>0</v>
      </c>
    </row>
    <row r="83" spans="1:9" x14ac:dyDescent="0.25">
      <c r="A83" s="8"/>
      <c r="B83" s="3">
        <v>372</v>
      </c>
      <c r="C83" s="4" t="s">
        <v>20</v>
      </c>
      <c r="D83" s="12">
        <v>0</v>
      </c>
      <c r="E83" s="177">
        <f t="shared" si="8"/>
        <v>0</v>
      </c>
      <c r="F83" s="12">
        <v>0</v>
      </c>
      <c r="G83" s="143"/>
      <c r="H83" s="143"/>
      <c r="I83" s="16">
        <v>0</v>
      </c>
    </row>
    <row r="84" spans="1:9" x14ac:dyDescent="0.25">
      <c r="A84" s="56">
        <v>2301</v>
      </c>
      <c r="B84" s="37" t="s">
        <v>77</v>
      </c>
      <c r="C84" s="55"/>
      <c r="D84" s="57">
        <f>D85+D101+D118+D145+D176+D193+D201+D206+D221+D236</f>
        <v>678300</v>
      </c>
      <c r="E84" s="214" t="s">
        <v>239</v>
      </c>
      <c r="F84" s="57">
        <f>F85+F118+F145+F176+F193+F201+F206+F221+F233+F236</f>
        <v>694230.3</v>
      </c>
      <c r="G84" s="147">
        <f>G85+G101+G118+G145+G176+G193+G201+G206+G211+G216+G221+G231+G236</f>
        <v>678300</v>
      </c>
      <c r="H84" s="147">
        <f>H85+H101+H118+H145+H176+H193+H201+H206+H211+H216+H221+H231+H236</f>
        <v>678300</v>
      </c>
      <c r="I84" s="121">
        <f>(F84/D84)*100</f>
        <v>102.34856258292791</v>
      </c>
    </row>
    <row r="85" spans="1:9" x14ac:dyDescent="0.25">
      <c r="A85" s="61" t="s">
        <v>94</v>
      </c>
      <c r="B85" s="62" t="s">
        <v>95</v>
      </c>
      <c r="C85" s="63"/>
      <c r="D85" s="221">
        <f>D98</f>
        <v>4000</v>
      </c>
      <c r="E85" s="213" t="s">
        <v>238</v>
      </c>
      <c r="F85" s="221">
        <f>F87+F98</f>
        <v>10018.799999999999</v>
      </c>
      <c r="G85" s="222">
        <f>G87</f>
        <v>4000</v>
      </c>
      <c r="H85" s="222">
        <f>H87</f>
        <v>4000</v>
      </c>
      <c r="I85" s="49">
        <f>(F85/D85)*100</f>
        <v>250.46999999999997</v>
      </c>
    </row>
    <row r="86" spans="1:9" x14ac:dyDescent="0.25">
      <c r="A86" s="65"/>
      <c r="B86" s="228" t="s">
        <v>14</v>
      </c>
      <c r="C86" s="229"/>
      <c r="D86" s="66"/>
      <c r="E86" s="197"/>
      <c r="F86" s="66"/>
      <c r="G86" s="148"/>
      <c r="H86" s="148"/>
      <c r="I86" s="66"/>
    </row>
    <row r="87" spans="1:9" x14ac:dyDescent="0.25">
      <c r="A87" s="58"/>
      <c r="B87" s="67">
        <v>3</v>
      </c>
      <c r="C87" s="59" t="s">
        <v>6</v>
      </c>
      <c r="D87" s="114">
        <f>D88+D92+D95</f>
        <v>0</v>
      </c>
      <c r="E87" s="177">
        <f>E88+E92+E95</f>
        <v>6018.8</v>
      </c>
      <c r="F87" s="114">
        <f>F88+F92+F95</f>
        <v>6018.8</v>
      </c>
      <c r="G87" s="149">
        <f>G88+G98</f>
        <v>4000</v>
      </c>
      <c r="H87" s="146">
        <f>H98</f>
        <v>4000</v>
      </c>
      <c r="I87" s="16" t="e">
        <f t="shared" ref="I87:I100" si="9">(F87/D87)*100</f>
        <v>#DIV/0!</v>
      </c>
    </row>
    <row r="88" spans="1:9" x14ac:dyDescent="0.25">
      <c r="A88" s="58"/>
      <c r="B88" s="67">
        <v>31</v>
      </c>
      <c r="C88" s="59" t="s">
        <v>96</v>
      </c>
      <c r="D88" s="60">
        <f>D89+D91</f>
        <v>0</v>
      </c>
      <c r="E88" s="177">
        <f>E89+F90+F91</f>
        <v>800</v>
      </c>
      <c r="F88" s="60">
        <f>F89+F90+F91</f>
        <v>800</v>
      </c>
      <c r="G88" s="150"/>
      <c r="H88" s="150"/>
      <c r="I88" s="16">
        <v>0</v>
      </c>
    </row>
    <row r="89" spans="1:9" x14ac:dyDescent="0.25">
      <c r="A89" s="58"/>
      <c r="B89" s="67">
        <v>311</v>
      </c>
      <c r="C89" s="59" t="s">
        <v>8</v>
      </c>
      <c r="D89" s="60">
        <v>0</v>
      </c>
      <c r="E89" s="177">
        <f t="shared" ref="E89:E100" si="10">F89-D89</f>
        <v>515.02</v>
      </c>
      <c r="F89" s="60">
        <v>515.02</v>
      </c>
      <c r="G89" s="150"/>
      <c r="H89" s="150"/>
      <c r="I89" s="16">
        <v>0</v>
      </c>
    </row>
    <row r="90" spans="1:9" ht="30" x14ac:dyDescent="0.25">
      <c r="A90" s="58"/>
      <c r="B90" s="67">
        <v>312</v>
      </c>
      <c r="C90" s="225" t="s">
        <v>12</v>
      </c>
      <c r="D90" s="60">
        <v>0</v>
      </c>
      <c r="E90" s="177">
        <f>F90-D90</f>
        <v>200</v>
      </c>
      <c r="F90" s="60">
        <v>200</v>
      </c>
      <c r="G90" s="150"/>
      <c r="H90" s="150"/>
      <c r="I90" s="16"/>
    </row>
    <row r="91" spans="1:9" x14ac:dyDescent="0.25">
      <c r="A91" s="58"/>
      <c r="B91" s="67">
        <v>313</v>
      </c>
      <c r="C91" s="59" t="s">
        <v>9</v>
      </c>
      <c r="D91" s="60">
        <v>0</v>
      </c>
      <c r="E91" s="177">
        <f t="shared" si="10"/>
        <v>84.98</v>
      </c>
      <c r="F91" s="60">
        <v>84.98</v>
      </c>
      <c r="G91" s="150"/>
      <c r="H91" s="150"/>
      <c r="I91" s="16">
        <v>0</v>
      </c>
    </row>
    <row r="92" spans="1:9" x14ac:dyDescent="0.25">
      <c r="A92" s="58"/>
      <c r="B92" s="67">
        <v>32</v>
      </c>
      <c r="C92" s="59" t="s">
        <v>10</v>
      </c>
      <c r="D92" s="60">
        <f>D93+D94</f>
        <v>0</v>
      </c>
      <c r="E92" s="177">
        <f>E93+E94</f>
        <v>3518.8</v>
      </c>
      <c r="F92" s="60">
        <f>F93+F94</f>
        <v>3518.8</v>
      </c>
      <c r="G92" s="150"/>
      <c r="H92" s="150"/>
      <c r="I92" s="16"/>
    </row>
    <row r="93" spans="1:9" x14ac:dyDescent="0.25">
      <c r="A93" s="58"/>
      <c r="B93" s="67">
        <v>321</v>
      </c>
      <c r="C93" s="59" t="s">
        <v>230</v>
      </c>
      <c r="D93" s="60">
        <v>0</v>
      </c>
      <c r="E93" s="177">
        <f>F93-D93</f>
        <v>918.8</v>
      </c>
      <c r="F93" s="60">
        <v>918.8</v>
      </c>
      <c r="G93" s="150"/>
      <c r="H93" s="150"/>
      <c r="I93" s="16"/>
    </row>
    <row r="94" spans="1:9" ht="30" x14ac:dyDescent="0.25">
      <c r="A94" s="58"/>
      <c r="B94" s="67">
        <v>322</v>
      </c>
      <c r="C94" s="225" t="s">
        <v>231</v>
      </c>
      <c r="D94" s="226">
        <v>0</v>
      </c>
      <c r="E94" s="227">
        <f>F94-D94</f>
        <v>2600</v>
      </c>
      <c r="F94" s="60">
        <v>2600</v>
      </c>
      <c r="G94" s="150"/>
      <c r="H94" s="150"/>
      <c r="I94" s="16"/>
    </row>
    <row r="95" spans="1:9" x14ac:dyDescent="0.25">
      <c r="A95" s="58"/>
      <c r="B95" s="67">
        <v>37</v>
      </c>
      <c r="C95" s="59" t="s">
        <v>10</v>
      </c>
      <c r="D95" s="226"/>
      <c r="E95" s="227">
        <f>E96</f>
        <v>1700</v>
      </c>
      <c r="F95" s="60">
        <f>F96</f>
        <v>1700</v>
      </c>
      <c r="G95" s="150"/>
      <c r="H95" s="150"/>
      <c r="I95" s="16"/>
    </row>
    <row r="96" spans="1:9" ht="30" x14ac:dyDescent="0.25">
      <c r="A96" s="58"/>
      <c r="B96" s="67">
        <v>372</v>
      </c>
      <c r="C96" s="225" t="s">
        <v>20</v>
      </c>
      <c r="D96" s="226">
        <v>0</v>
      </c>
      <c r="E96" s="227">
        <f>F96-D96</f>
        <v>1700</v>
      </c>
      <c r="F96" s="60">
        <v>1700</v>
      </c>
      <c r="G96" s="150"/>
      <c r="H96" s="150"/>
      <c r="I96" s="16"/>
    </row>
    <row r="97" spans="1:9" ht="15" customHeight="1" x14ac:dyDescent="0.25">
      <c r="A97" s="239" t="s">
        <v>232</v>
      </c>
      <c r="B97" s="240"/>
      <c r="C97" s="240"/>
      <c r="D97" s="240"/>
      <c r="E97" s="240"/>
      <c r="F97" s="241"/>
      <c r="G97" s="148"/>
      <c r="H97" s="148"/>
      <c r="I97" s="66"/>
    </row>
    <row r="98" spans="1:9" x14ac:dyDescent="0.25">
      <c r="A98" s="58"/>
      <c r="B98" s="67">
        <v>3</v>
      </c>
      <c r="C98" s="59" t="s">
        <v>6</v>
      </c>
      <c r="D98" s="60">
        <f>D99</f>
        <v>4000</v>
      </c>
      <c r="E98" s="177">
        <f t="shared" si="10"/>
        <v>0</v>
      </c>
      <c r="F98" s="12">
        <f>F99</f>
        <v>4000</v>
      </c>
      <c r="G98" s="150">
        <v>4000</v>
      </c>
      <c r="H98" s="150">
        <v>4000</v>
      </c>
      <c r="I98" s="16">
        <f t="shared" si="9"/>
        <v>100</v>
      </c>
    </row>
    <row r="99" spans="1:9" x14ac:dyDescent="0.25">
      <c r="A99" s="58"/>
      <c r="B99" s="67">
        <v>37</v>
      </c>
      <c r="C99" s="59" t="s">
        <v>10</v>
      </c>
      <c r="D99" s="60">
        <v>4000</v>
      </c>
      <c r="E99" s="177"/>
      <c r="F99" s="12">
        <v>4000</v>
      </c>
      <c r="G99" s="150">
        <v>4000</v>
      </c>
      <c r="H99" s="150">
        <v>4000</v>
      </c>
      <c r="I99" s="16">
        <f t="shared" si="9"/>
        <v>100</v>
      </c>
    </row>
    <row r="100" spans="1:9" x14ac:dyDescent="0.25">
      <c r="A100" s="58"/>
      <c r="B100" s="67">
        <v>372</v>
      </c>
      <c r="C100" s="59" t="s">
        <v>20</v>
      </c>
      <c r="D100" s="60">
        <v>4000</v>
      </c>
      <c r="E100" s="177">
        <f t="shared" si="10"/>
        <v>0</v>
      </c>
      <c r="F100" s="60">
        <v>4000</v>
      </c>
      <c r="G100" s="150"/>
      <c r="H100" s="150"/>
      <c r="I100" s="16">
        <f t="shared" si="9"/>
        <v>100</v>
      </c>
    </row>
    <row r="101" spans="1:9" x14ac:dyDescent="0.25">
      <c r="A101" s="45" t="s">
        <v>42</v>
      </c>
      <c r="B101" s="46" t="s">
        <v>43</v>
      </c>
      <c r="C101" s="47"/>
      <c r="D101" s="49">
        <f>D103+D111+D115</f>
        <v>0</v>
      </c>
      <c r="E101" s="213"/>
      <c r="F101" s="49">
        <v>0</v>
      </c>
      <c r="G101" s="141">
        <f>G111+G115</f>
        <v>0</v>
      </c>
      <c r="H101" s="141">
        <f>H103</f>
        <v>0</v>
      </c>
      <c r="I101" s="49" t="e">
        <f>(F101/D101)*100</f>
        <v>#DIV/0!</v>
      </c>
    </row>
    <row r="102" spans="1:9" x14ac:dyDescent="0.25">
      <c r="A102" s="134"/>
      <c r="B102" s="32" t="s">
        <v>209</v>
      </c>
      <c r="C102" s="33"/>
      <c r="D102" s="41"/>
      <c r="E102" s="198"/>
      <c r="F102" s="41"/>
      <c r="G102" s="151"/>
      <c r="H102" s="151"/>
      <c r="I102" s="41"/>
    </row>
    <row r="103" spans="1:9" x14ac:dyDescent="0.25">
      <c r="A103" s="69"/>
      <c r="B103" s="70">
        <v>3</v>
      </c>
      <c r="C103" s="135" t="s">
        <v>6</v>
      </c>
      <c r="D103" s="109">
        <v>0</v>
      </c>
      <c r="E103" s="176">
        <f t="shared" ref="E103:E109" si="11">F103-D103</f>
        <v>0</v>
      </c>
      <c r="F103" s="109">
        <v>0</v>
      </c>
      <c r="G103" s="152">
        <v>0</v>
      </c>
      <c r="H103" s="152">
        <v>0</v>
      </c>
      <c r="I103" s="16" t="e">
        <f t="shared" ref="I103:I109" si="12">(F103/D103)*100</f>
        <v>#DIV/0!</v>
      </c>
    </row>
    <row r="104" spans="1:9" x14ac:dyDescent="0.25">
      <c r="A104" s="69"/>
      <c r="B104" s="136">
        <v>31</v>
      </c>
      <c r="C104" s="110" t="s">
        <v>7</v>
      </c>
      <c r="D104" s="71">
        <v>0</v>
      </c>
      <c r="E104" s="177">
        <f t="shared" si="11"/>
        <v>0</v>
      </c>
      <c r="F104" s="71">
        <v>0</v>
      </c>
      <c r="G104" s="153">
        <v>0</v>
      </c>
      <c r="H104" s="153">
        <v>0</v>
      </c>
      <c r="I104" s="16" t="e">
        <f t="shared" si="12"/>
        <v>#DIV/0!</v>
      </c>
    </row>
    <row r="105" spans="1:9" x14ac:dyDescent="0.25">
      <c r="A105" s="69"/>
      <c r="B105" s="136">
        <v>311</v>
      </c>
      <c r="C105" s="110" t="s">
        <v>8</v>
      </c>
      <c r="D105" s="71">
        <v>0</v>
      </c>
      <c r="E105" s="177">
        <f t="shared" si="11"/>
        <v>0</v>
      </c>
      <c r="F105" s="71">
        <v>0</v>
      </c>
      <c r="G105" s="153"/>
      <c r="H105" s="153"/>
      <c r="I105" s="16" t="e">
        <f t="shared" si="12"/>
        <v>#DIV/0!</v>
      </c>
    </row>
    <row r="106" spans="1:9" x14ac:dyDescent="0.25">
      <c r="A106" s="69"/>
      <c r="B106" s="136">
        <v>312</v>
      </c>
      <c r="C106" s="110" t="s">
        <v>12</v>
      </c>
      <c r="D106" s="71">
        <v>0</v>
      </c>
      <c r="E106" s="177">
        <f t="shared" si="11"/>
        <v>0</v>
      </c>
      <c r="F106" s="71">
        <v>0</v>
      </c>
      <c r="G106" s="153"/>
      <c r="H106" s="153"/>
      <c r="I106" s="16" t="e">
        <f t="shared" si="12"/>
        <v>#DIV/0!</v>
      </c>
    </row>
    <row r="107" spans="1:9" x14ac:dyDescent="0.25">
      <c r="A107" s="69"/>
      <c r="B107" s="136">
        <v>313</v>
      </c>
      <c r="C107" s="110" t="s">
        <v>9</v>
      </c>
      <c r="D107" s="71">
        <v>0</v>
      </c>
      <c r="E107" s="177">
        <f t="shared" si="11"/>
        <v>0</v>
      </c>
      <c r="F107" s="71">
        <v>0</v>
      </c>
      <c r="G107" s="153"/>
      <c r="H107" s="153"/>
      <c r="I107" s="16" t="e">
        <f t="shared" si="12"/>
        <v>#DIV/0!</v>
      </c>
    </row>
    <row r="108" spans="1:9" x14ac:dyDescent="0.25">
      <c r="A108" s="69"/>
      <c r="B108" s="136">
        <v>32</v>
      </c>
      <c r="C108" s="110" t="s">
        <v>10</v>
      </c>
      <c r="D108" s="71">
        <v>0</v>
      </c>
      <c r="E108" s="177">
        <f t="shared" si="11"/>
        <v>0</v>
      </c>
      <c r="F108" s="71">
        <v>0</v>
      </c>
      <c r="G108" s="153">
        <v>0</v>
      </c>
      <c r="H108" s="153">
        <v>0</v>
      </c>
      <c r="I108" s="16" t="e">
        <f t="shared" si="12"/>
        <v>#DIV/0!</v>
      </c>
    </row>
    <row r="109" spans="1:9" x14ac:dyDescent="0.25">
      <c r="A109" s="69"/>
      <c r="B109" s="136">
        <v>321</v>
      </c>
      <c r="C109" s="110" t="s">
        <v>144</v>
      </c>
      <c r="D109" s="71">
        <v>0</v>
      </c>
      <c r="E109" s="177">
        <f t="shared" si="11"/>
        <v>0</v>
      </c>
      <c r="F109" s="71">
        <v>0</v>
      </c>
      <c r="G109" s="153"/>
      <c r="H109" s="153"/>
      <c r="I109" s="16" t="e">
        <f t="shared" si="12"/>
        <v>#DIV/0!</v>
      </c>
    </row>
    <row r="110" spans="1:9" x14ac:dyDescent="0.25">
      <c r="A110" s="31" t="s">
        <v>52</v>
      </c>
      <c r="B110" s="32" t="s">
        <v>126</v>
      </c>
      <c r="C110" s="39"/>
      <c r="D110" s="35"/>
      <c r="E110" s="34"/>
      <c r="F110" s="35"/>
      <c r="G110" s="142"/>
      <c r="H110" s="142"/>
      <c r="I110" s="35"/>
    </row>
    <row r="111" spans="1:9" x14ac:dyDescent="0.25">
      <c r="A111" s="8"/>
      <c r="B111" s="3">
        <v>3</v>
      </c>
      <c r="C111" s="4" t="s">
        <v>6</v>
      </c>
      <c r="D111" s="16">
        <v>0</v>
      </c>
      <c r="E111" s="176">
        <f>F111-D111</f>
        <v>0</v>
      </c>
      <c r="F111" s="16">
        <v>0</v>
      </c>
      <c r="G111" s="146">
        <f>G112</f>
        <v>0</v>
      </c>
      <c r="H111" s="146">
        <v>0</v>
      </c>
      <c r="I111" s="16" t="e">
        <f t="shared" ref="I111:I113" si="13">(F111/D111)*100</f>
        <v>#DIV/0!</v>
      </c>
    </row>
    <row r="112" spans="1:9" x14ac:dyDescent="0.25">
      <c r="A112" s="8"/>
      <c r="B112" s="3">
        <v>32</v>
      </c>
      <c r="C112" s="4" t="s">
        <v>10</v>
      </c>
      <c r="D112" s="12">
        <v>0</v>
      </c>
      <c r="E112" s="177">
        <f>F112-D112</f>
        <v>0</v>
      </c>
      <c r="F112" s="12">
        <v>0</v>
      </c>
      <c r="G112" s="143">
        <v>0</v>
      </c>
      <c r="H112" s="143">
        <v>0</v>
      </c>
      <c r="I112" s="16" t="e">
        <f t="shared" si="13"/>
        <v>#DIV/0!</v>
      </c>
    </row>
    <row r="113" spans="1:9" x14ac:dyDescent="0.25">
      <c r="A113" s="8"/>
      <c r="B113" s="3">
        <v>323</v>
      </c>
      <c r="C113" s="4" t="s">
        <v>17</v>
      </c>
      <c r="D113" s="12">
        <v>0</v>
      </c>
      <c r="E113" s="177">
        <f>F113-D113</f>
        <v>0</v>
      </c>
      <c r="F113" s="12">
        <v>0</v>
      </c>
      <c r="G113" s="143"/>
      <c r="H113" s="143"/>
      <c r="I113" s="16" t="e">
        <f t="shared" si="13"/>
        <v>#DIV/0!</v>
      </c>
    </row>
    <row r="114" spans="1:9" x14ac:dyDescent="0.25">
      <c r="A114" s="31"/>
      <c r="B114" s="89" t="s">
        <v>143</v>
      </c>
      <c r="C114" s="39"/>
      <c r="D114" s="35"/>
      <c r="E114" s="34"/>
      <c r="F114" s="35"/>
      <c r="G114" s="142"/>
      <c r="H114" s="142"/>
      <c r="I114" s="35"/>
    </row>
    <row r="115" spans="1:9" x14ac:dyDescent="0.25">
      <c r="A115" s="8"/>
      <c r="B115" s="3">
        <v>3</v>
      </c>
      <c r="C115" s="4" t="s">
        <v>6</v>
      </c>
      <c r="D115" s="16">
        <v>0</v>
      </c>
      <c r="E115" s="176">
        <f>F115-D115</f>
        <v>0</v>
      </c>
      <c r="F115" s="16">
        <v>0</v>
      </c>
      <c r="G115" s="146">
        <f>G116</f>
        <v>0</v>
      </c>
      <c r="H115" s="146">
        <v>0</v>
      </c>
      <c r="I115" s="16" t="e">
        <f t="shared" ref="I115:I117" si="14">(F115/D115)*100</f>
        <v>#DIV/0!</v>
      </c>
    </row>
    <row r="116" spans="1:9" x14ac:dyDescent="0.25">
      <c r="A116" s="8"/>
      <c r="B116" s="3">
        <v>32</v>
      </c>
      <c r="C116" s="4" t="s">
        <v>10</v>
      </c>
      <c r="D116" s="12">
        <v>0</v>
      </c>
      <c r="E116" s="177">
        <f>F116-D116</f>
        <v>0</v>
      </c>
      <c r="F116" s="12">
        <v>0</v>
      </c>
      <c r="G116" s="143">
        <v>0</v>
      </c>
      <c r="H116" s="143">
        <v>0</v>
      </c>
      <c r="I116" s="16" t="e">
        <f t="shared" si="14"/>
        <v>#DIV/0!</v>
      </c>
    </row>
    <row r="117" spans="1:9" x14ac:dyDescent="0.25">
      <c r="A117" s="8"/>
      <c r="B117" s="3">
        <v>321</v>
      </c>
      <c r="C117" s="4" t="s">
        <v>144</v>
      </c>
      <c r="D117" s="12">
        <v>0</v>
      </c>
      <c r="E117" s="177">
        <f>F117-D117</f>
        <v>0</v>
      </c>
      <c r="F117" s="12">
        <v>0</v>
      </c>
      <c r="G117" s="143"/>
      <c r="H117" s="143"/>
      <c r="I117" s="16" t="e">
        <f t="shared" si="14"/>
        <v>#DIV/0!</v>
      </c>
    </row>
    <row r="118" spans="1:9" x14ac:dyDescent="0.25">
      <c r="A118" s="45" t="s">
        <v>32</v>
      </c>
      <c r="B118" s="46" t="s">
        <v>44</v>
      </c>
      <c r="C118" s="47"/>
      <c r="D118" s="49">
        <f>D120+D125+D129+D133+D137</f>
        <v>310000</v>
      </c>
      <c r="E118" s="212">
        <f>F118-D118</f>
        <v>832.47999999998137</v>
      </c>
      <c r="F118" s="49">
        <f>F120+F125+F129+F133+F137+F142</f>
        <v>310832.48</v>
      </c>
      <c r="G118" s="141">
        <f>G120+G125+G129+G133+G137</f>
        <v>310000</v>
      </c>
      <c r="H118" s="141">
        <f>H120+H125+H129+H133+H137</f>
        <v>310000</v>
      </c>
      <c r="I118" s="49">
        <f>(F118/D118)*100</f>
        <v>100.26854193548387</v>
      </c>
    </row>
    <row r="119" spans="1:9" x14ac:dyDescent="0.25">
      <c r="A119" s="31"/>
      <c r="B119" s="32" t="s">
        <v>35</v>
      </c>
      <c r="C119" s="39"/>
      <c r="D119" s="35"/>
      <c r="E119" s="34"/>
      <c r="F119" s="35"/>
      <c r="G119" s="142"/>
      <c r="H119" s="142"/>
      <c r="I119" s="35"/>
    </row>
    <row r="120" spans="1:9" x14ac:dyDescent="0.25">
      <c r="A120" s="8"/>
      <c r="B120" s="3">
        <v>3</v>
      </c>
      <c r="C120" s="4" t="s">
        <v>6</v>
      </c>
      <c r="D120" s="16">
        <f>D121</f>
        <v>152900</v>
      </c>
      <c r="E120" s="176">
        <f>F120-D120</f>
        <v>0</v>
      </c>
      <c r="F120" s="16">
        <f>F121</f>
        <v>152900</v>
      </c>
      <c r="G120" s="146">
        <f>G121</f>
        <v>152900</v>
      </c>
      <c r="H120" s="146">
        <f>H121</f>
        <v>152900</v>
      </c>
      <c r="I120" s="16">
        <f t="shared" ref="I120:I123" si="15">(F120/D120)*100</f>
        <v>100</v>
      </c>
    </row>
    <row r="121" spans="1:9" x14ac:dyDescent="0.25">
      <c r="A121" s="8"/>
      <c r="B121" s="3">
        <v>32</v>
      </c>
      <c r="C121" s="4" t="s">
        <v>10</v>
      </c>
      <c r="D121" s="12">
        <f>D122+D123</f>
        <v>152900</v>
      </c>
      <c r="E121" s="177">
        <f>F121-D121</f>
        <v>0</v>
      </c>
      <c r="F121" s="12">
        <f>F122+F123</f>
        <v>152900</v>
      </c>
      <c r="G121" s="143">
        <v>152900</v>
      </c>
      <c r="H121" s="143">
        <v>152900</v>
      </c>
      <c r="I121" s="16">
        <f t="shared" si="15"/>
        <v>100</v>
      </c>
    </row>
    <row r="122" spans="1:9" x14ac:dyDescent="0.25">
      <c r="A122" s="8"/>
      <c r="B122" s="3">
        <v>322</v>
      </c>
      <c r="C122" s="4" t="s">
        <v>45</v>
      </c>
      <c r="D122" s="12">
        <v>146900</v>
      </c>
      <c r="E122" s="177">
        <f>F122-D122</f>
        <v>0</v>
      </c>
      <c r="F122" s="12">
        <v>146900</v>
      </c>
      <c r="G122" s="143"/>
      <c r="H122" s="143"/>
      <c r="I122" s="16">
        <f t="shared" si="15"/>
        <v>100</v>
      </c>
    </row>
    <row r="123" spans="1:9" x14ac:dyDescent="0.25">
      <c r="A123" s="8"/>
      <c r="B123" s="3">
        <v>323</v>
      </c>
      <c r="C123" s="4" t="s">
        <v>17</v>
      </c>
      <c r="D123" s="12">
        <v>6000</v>
      </c>
      <c r="E123" s="177">
        <f>F123-D123</f>
        <v>0</v>
      </c>
      <c r="F123" s="12">
        <v>6000</v>
      </c>
      <c r="G123" s="143"/>
      <c r="H123" s="143"/>
      <c r="I123" s="16">
        <f t="shared" si="15"/>
        <v>100</v>
      </c>
    </row>
    <row r="124" spans="1:9" x14ac:dyDescent="0.25">
      <c r="A124" s="31"/>
      <c r="B124" s="32" t="s">
        <v>145</v>
      </c>
      <c r="C124" s="39"/>
      <c r="D124" s="35"/>
      <c r="E124" s="34"/>
      <c r="F124" s="35"/>
      <c r="G124" s="142"/>
      <c r="H124" s="142"/>
      <c r="I124" s="35"/>
    </row>
    <row r="125" spans="1:9" x14ac:dyDescent="0.25">
      <c r="A125" s="8"/>
      <c r="B125" s="3">
        <v>3</v>
      </c>
      <c r="C125" s="4" t="s">
        <v>6</v>
      </c>
      <c r="D125" s="16">
        <f>D126</f>
        <v>700</v>
      </c>
      <c r="E125" s="176">
        <f>F125-D125</f>
        <v>0</v>
      </c>
      <c r="F125" s="16">
        <f>F126</f>
        <v>700</v>
      </c>
      <c r="G125" s="146">
        <f>G126</f>
        <v>700</v>
      </c>
      <c r="H125" s="146">
        <f>H126</f>
        <v>700</v>
      </c>
      <c r="I125" s="16">
        <f t="shared" ref="I125:I127" si="16">(F125/D125)*100</f>
        <v>100</v>
      </c>
    </row>
    <row r="126" spans="1:9" x14ac:dyDescent="0.25">
      <c r="A126" s="8"/>
      <c r="B126" s="3">
        <v>32</v>
      </c>
      <c r="C126" s="4" t="s">
        <v>10</v>
      </c>
      <c r="D126" s="12">
        <f>D127+D128</f>
        <v>700</v>
      </c>
      <c r="E126" s="177">
        <f>F126-D126</f>
        <v>0</v>
      </c>
      <c r="F126" s="12">
        <f>F127+F128</f>
        <v>700</v>
      </c>
      <c r="G126" s="143">
        <v>700</v>
      </c>
      <c r="H126" s="143">
        <v>700</v>
      </c>
      <c r="I126" s="16">
        <f t="shared" si="16"/>
        <v>100</v>
      </c>
    </row>
    <row r="127" spans="1:9" x14ac:dyDescent="0.25">
      <c r="A127" s="8"/>
      <c r="B127" s="3">
        <v>322</v>
      </c>
      <c r="C127" s="4" t="s">
        <v>16</v>
      </c>
      <c r="D127" s="12">
        <v>700</v>
      </c>
      <c r="E127" s="177">
        <f>F127-D127</f>
        <v>0</v>
      </c>
      <c r="F127" s="12">
        <v>700</v>
      </c>
      <c r="G127" s="143"/>
      <c r="H127" s="143"/>
      <c r="I127" s="16">
        <f t="shared" si="16"/>
        <v>100</v>
      </c>
    </row>
    <row r="128" spans="1:9" x14ac:dyDescent="0.25">
      <c r="A128" s="31"/>
      <c r="B128" s="32" t="s">
        <v>146</v>
      </c>
      <c r="C128" s="39"/>
      <c r="D128" s="35"/>
      <c r="E128" s="34"/>
      <c r="F128" s="35"/>
      <c r="G128" s="142"/>
      <c r="H128" s="142"/>
      <c r="I128" s="35"/>
    </row>
    <row r="129" spans="1:9" x14ac:dyDescent="0.25">
      <c r="A129" s="8"/>
      <c r="B129" s="3">
        <v>3</v>
      </c>
      <c r="C129" s="4" t="s">
        <v>6</v>
      </c>
      <c r="D129" s="16">
        <f>D130</f>
        <v>1400</v>
      </c>
      <c r="E129" s="176">
        <f>F129-D129</f>
        <v>0</v>
      </c>
      <c r="F129" s="16">
        <f>F130</f>
        <v>1400</v>
      </c>
      <c r="G129" s="146">
        <f>G130</f>
        <v>1400</v>
      </c>
      <c r="H129" s="146">
        <f>H130</f>
        <v>1400</v>
      </c>
      <c r="I129" s="16">
        <f t="shared" ref="I129:I131" si="17">(F129/D129)*100</f>
        <v>100</v>
      </c>
    </row>
    <row r="130" spans="1:9" x14ac:dyDescent="0.25">
      <c r="A130" s="8"/>
      <c r="B130" s="3">
        <v>32</v>
      </c>
      <c r="C130" s="4" t="s">
        <v>10</v>
      </c>
      <c r="D130" s="12">
        <f>D131</f>
        <v>1400</v>
      </c>
      <c r="E130" s="177">
        <f>F130-D130</f>
        <v>0</v>
      </c>
      <c r="F130" s="12">
        <f>F131</f>
        <v>1400</v>
      </c>
      <c r="G130" s="143">
        <v>1400</v>
      </c>
      <c r="H130" s="143">
        <v>1400</v>
      </c>
      <c r="I130" s="16">
        <f t="shared" si="17"/>
        <v>100</v>
      </c>
    </row>
    <row r="131" spans="1:9" x14ac:dyDescent="0.25">
      <c r="A131" s="8"/>
      <c r="B131" s="3">
        <v>322</v>
      </c>
      <c r="C131" s="4" t="s">
        <v>16</v>
      </c>
      <c r="D131" s="12">
        <v>1400</v>
      </c>
      <c r="E131" s="177">
        <f>F131-D131</f>
        <v>0</v>
      </c>
      <c r="F131" s="12">
        <v>1400</v>
      </c>
      <c r="G131" s="143"/>
      <c r="H131" s="143"/>
      <c r="I131" s="16">
        <f t="shared" si="17"/>
        <v>100</v>
      </c>
    </row>
    <row r="132" spans="1:9" x14ac:dyDescent="0.25">
      <c r="A132" s="31"/>
      <c r="B132" s="89" t="s">
        <v>147</v>
      </c>
      <c r="C132" s="39"/>
      <c r="D132" s="35"/>
      <c r="E132" s="34"/>
      <c r="F132" s="35"/>
      <c r="G132" s="142"/>
      <c r="H132" s="142"/>
      <c r="I132" s="35"/>
    </row>
    <row r="133" spans="1:9" x14ac:dyDescent="0.25">
      <c r="A133" s="8"/>
      <c r="B133" s="3">
        <v>3</v>
      </c>
      <c r="C133" s="4" t="s">
        <v>6</v>
      </c>
      <c r="D133" s="16">
        <f>D134</f>
        <v>15000</v>
      </c>
      <c r="E133" s="176">
        <f>F133-D133</f>
        <v>0</v>
      </c>
      <c r="F133" s="16">
        <f>F134</f>
        <v>15000</v>
      </c>
      <c r="G133" s="146">
        <f>G134</f>
        <v>15000</v>
      </c>
      <c r="H133" s="146">
        <f>H134</f>
        <v>15000</v>
      </c>
      <c r="I133" s="16">
        <f t="shared" ref="I133:I135" si="18">(F133/D133)*100</f>
        <v>100</v>
      </c>
    </row>
    <row r="134" spans="1:9" x14ac:dyDescent="0.25">
      <c r="A134" s="8"/>
      <c r="B134" s="3">
        <v>32</v>
      </c>
      <c r="C134" s="4" t="s">
        <v>10</v>
      </c>
      <c r="D134" s="12">
        <f>D135</f>
        <v>15000</v>
      </c>
      <c r="E134" s="177">
        <f>F134-D134</f>
        <v>0</v>
      </c>
      <c r="F134" s="12">
        <f>F135</f>
        <v>15000</v>
      </c>
      <c r="G134" s="143">
        <v>15000</v>
      </c>
      <c r="H134" s="143">
        <v>15000</v>
      </c>
      <c r="I134" s="16">
        <f t="shared" si="18"/>
        <v>100</v>
      </c>
    </row>
    <row r="135" spans="1:9" x14ac:dyDescent="0.25">
      <c r="A135" s="8"/>
      <c r="B135" s="3">
        <v>322</v>
      </c>
      <c r="C135" s="4" t="s">
        <v>16</v>
      </c>
      <c r="D135" s="12">
        <v>15000</v>
      </c>
      <c r="E135" s="177">
        <f>F135-D135</f>
        <v>0</v>
      </c>
      <c r="F135" s="12">
        <v>15000</v>
      </c>
      <c r="G135" s="143"/>
      <c r="H135" s="143"/>
      <c r="I135" s="16">
        <f t="shared" si="18"/>
        <v>100</v>
      </c>
    </row>
    <row r="136" spans="1:9" x14ac:dyDescent="0.25">
      <c r="A136" s="31"/>
      <c r="B136" s="89" t="s">
        <v>148</v>
      </c>
      <c r="C136" s="39"/>
      <c r="D136" s="35"/>
      <c r="E136" s="34"/>
      <c r="F136" s="35"/>
      <c r="G136" s="142"/>
      <c r="H136" s="142"/>
      <c r="I136" s="35"/>
    </row>
    <row r="137" spans="1:9" x14ac:dyDescent="0.25">
      <c r="A137" s="8"/>
      <c r="B137" s="3">
        <v>3</v>
      </c>
      <c r="C137" s="4" t="s">
        <v>6</v>
      </c>
      <c r="D137" s="16">
        <f>D138</f>
        <v>140000</v>
      </c>
      <c r="E137" s="176">
        <f>F137-D137</f>
        <v>0</v>
      </c>
      <c r="F137" s="16">
        <f>F138</f>
        <v>140000</v>
      </c>
      <c r="G137" s="146">
        <f>G138</f>
        <v>140000</v>
      </c>
      <c r="H137" s="146">
        <f>H138</f>
        <v>140000</v>
      </c>
      <c r="I137" s="16">
        <f t="shared" ref="I137:I140" si="19">(F137/D137)*100</f>
        <v>100</v>
      </c>
    </row>
    <row r="138" spans="1:9" x14ac:dyDescent="0.25">
      <c r="A138" s="8"/>
      <c r="B138" s="3">
        <v>32</v>
      </c>
      <c r="C138" s="4" t="s">
        <v>10</v>
      </c>
      <c r="D138" s="12">
        <f>D139+D140</f>
        <v>140000</v>
      </c>
      <c r="E138" s="177">
        <f>F138-D138</f>
        <v>0</v>
      </c>
      <c r="F138" s="12">
        <f>F139+F140</f>
        <v>140000</v>
      </c>
      <c r="G138" s="143">
        <v>140000</v>
      </c>
      <c r="H138" s="143">
        <v>140000</v>
      </c>
      <c r="I138" s="16">
        <f t="shared" si="19"/>
        <v>100</v>
      </c>
    </row>
    <row r="139" spans="1:9" x14ac:dyDescent="0.25">
      <c r="A139" s="8"/>
      <c r="B139" s="3">
        <v>322</v>
      </c>
      <c r="C139" s="4" t="s">
        <v>16</v>
      </c>
      <c r="D139" s="12">
        <v>132000</v>
      </c>
      <c r="E139" s="177">
        <f>F139-D139</f>
        <v>0</v>
      </c>
      <c r="F139" s="12">
        <v>132000</v>
      </c>
      <c r="G139" s="143"/>
      <c r="H139" s="143"/>
      <c r="I139" s="16">
        <f t="shared" si="19"/>
        <v>100</v>
      </c>
    </row>
    <row r="140" spans="1:9" x14ac:dyDescent="0.25">
      <c r="A140" s="8"/>
      <c r="B140" s="3">
        <v>323</v>
      </c>
      <c r="C140" s="4" t="s">
        <v>17</v>
      </c>
      <c r="D140" s="12">
        <v>8000</v>
      </c>
      <c r="E140" s="177">
        <f>F140-D140</f>
        <v>0</v>
      </c>
      <c r="F140" s="12">
        <v>8000</v>
      </c>
      <c r="G140" s="143"/>
      <c r="H140" s="143"/>
      <c r="I140" s="16">
        <f t="shared" si="19"/>
        <v>100</v>
      </c>
    </row>
    <row r="141" spans="1:9" x14ac:dyDescent="0.25">
      <c r="A141" s="31"/>
      <c r="B141" s="89" t="s">
        <v>233</v>
      </c>
      <c r="C141" s="39"/>
      <c r="D141" s="35"/>
      <c r="E141" s="34"/>
      <c r="F141" s="35"/>
      <c r="G141" s="142"/>
      <c r="H141" s="142"/>
      <c r="I141" s="35"/>
    </row>
    <row r="142" spans="1:9" x14ac:dyDescent="0.25">
      <c r="A142" s="8"/>
      <c r="B142" s="3">
        <v>3</v>
      </c>
      <c r="C142" s="4" t="s">
        <v>6</v>
      </c>
      <c r="D142" s="16">
        <f>D143</f>
        <v>0</v>
      </c>
      <c r="E142" s="177"/>
      <c r="F142" s="16">
        <f>F143</f>
        <v>832.48</v>
      </c>
      <c r="G142" s="143"/>
      <c r="H142" s="143"/>
      <c r="I142" s="16"/>
    </row>
    <row r="143" spans="1:9" x14ac:dyDescent="0.25">
      <c r="A143" s="8"/>
      <c r="B143" s="3">
        <v>32</v>
      </c>
      <c r="C143" s="4" t="s">
        <v>10</v>
      </c>
      <c r="D143" s="12">
        <f>D144</f>
        <v>0</v>
      </c>
      <c r="E143" s="177"/>
      <c r="F143" s="12">
        <f>F144</f>
        <v>832.48</v>
      </c>
      <c r="G143" s="143"/>
      <c r="H143" s="143"/>
      <c r="I143" s="16"/>
    </row>
    <row r="144" spans="1:9" x14ac:dyDescent="0.25">
      <c r="A144" s="8"/>
      <c r="B144" s="3">
        <v>322</v>
      </c>
      <c r="C144" s="4" t="s">
        <v>234</v>
      </c>
      <c r="D144" s="12">
        <v>0</v>
      </c>
      <c r="E144" s="177"/>
      <c r="F144" s="12">
        <v>832.48</v>
      </c>
      <c r="G144" s="143"/>
      <c r="H144" s="143"/>
      <c r="I144" s="16"/>
    </row>
    <row r="145" spans="1:9" x14ac:dyDescent="0.25">
      <c r="A145" s="45" t="s">
        <v>33</v>
      </c>
      <c r="B145" s="46" t="s">
        <v>34</v>
      </c>
      <c r="C145" s="47"/>
      <c r="D145" s="49">
        <f>D147+D153+D159+D168</f>
        <v>210500</v>
      </c>
      <c r="E145" s="215">
        <f>F145-D145</f>
        <v>0</v>
      </c>
      <c r="F145" s="49">
        <f>F147+F153+F159+F168</f>
        <v>210500</v>
      </c>
      <c r="G145" s="141">
        <f>G147+G153+G159+G168</f>
        <v>210500</v>
      </c>
      <c r="H145" s="141">
        <f>H147+H153+H159+H168</f>
        <v>210500</v>
      </c>
      <c r="I145" s="49">
        <f>(F145/D145)*100</f>
        <v>100</v>
      </c>
    </row>
    <row r="146" spans="1:9" x14ac:dyDescent="0.25">
      <c r="A146" s="31"/>
      <c r="B146" s="32" t="s">
        <v>149</v>
      </c>
      <c r="C146" s="39"/>
      <c r="D146" s="35"/>
      <c r="E146" s="34"/>
      <c r="F146" s="35"/>
      <c r="G146" s="142"/>
      <c r="H146" s="142"/>
      <c r="I146" s="35"/>
    </row>
    <row r="147" spans="1:9" x14ac:dyDescent="0.25">
      <c r="A147" s="8"/>
      <c r="B147" s="3">
        <v>3</v>
      </c>
      <c r="C147" s="4" t="s">
        <v>6</v>
      </c>
      <c r="D147" s="16">
        <f>D148</f>
        <v>1500</v>
      </c>
      <c r="E147" s="176">
        <f>F147-D147</f>
        <v>0</v>
      </c>
      <c r="F147" s="16">
        <f>F148</f>
        <v>1500</v>
      </c>
      <c r="G147" s="146">
        <f>G148</f>
        <v>1500</v>
      </c>
      <c r="H147" s="146">
        <f>H148</f>
        <v>1500</v>
      </c>
      <c r="I147" s="16">
        <f t="shared" ref="I147:I149" si="20">(F147/D147)*100</f>
        <v>100</v>
      </c>
    </row>
    <row r="148" spans="1:9" x14ac:dyDescent="0.25">
      <c r="A148" s="8"/>
      <c r="B148" s="3">
        <v>31</v>
      </c>
      <c r="C148" s="4" t="s">
        <v>7</v>
      </c>
      <c r="D148" s="17">
        <f>D149</f>
        <v>1500</v>
      </c>
      <c r="E148" s="177">
        <f>F148-D148</f>
        <v>0</v>
      </c>
      <c r="F148" s="17">
        <f>F149</f>
        <v>1500</v>
      </c>
      <c r="G148" s="143">
        <v>1500</v>
      </c>
      <c r="H148" s="143">
        <v>1500</v>
      </c>
      <c r="I148" s="16">
        <f t="shared" si="20"/>
        <v>100</v>
      </c>
    </row>
    <row r="149" spans="1:9" x14ac:dyDescent="0.25">
      <c r="A149" s="8"/>
      <c r="B149" s="3">
        <v>311</v>
      </c>
      <c r="C149" s="4" t="s">
        <v>37</v>
      </c>
      <c r="D149" s="17">
        <v>1500</v>
      </c>
      <c r="E149" s="177">
        <f>F149-D149</f>
        <v>0</v>
      </c>
      <c r="F149" s="17">
        <v>1500</v>
      </c>
      <c r="G149" s="143"/>
      <c r="H149" s="143"/>
      <c r="I149" s="16">
        <f t="shared" si="20"/>
        <v>100</v>
      </c>
    </row>
    <row r="150" spans="1:9" x14ac:dyDescent="0.25">
      <c r="A150" s="8"/>
      <c r="B150" s="3">
        <v>312</v>
      </c>
      <c r="C150" s="4" t="s">
        <v>12</v>
      </c>
      <c r="D150" s="17">
        <v>0</v>
      </c>
      <c r="E150" s="177">
        <f>F150-D150</f>
        <v>0</v>
      </c>
      <c r="F150" s="17">
        <v>0</v>
      </c>
      <c r="G150" s="143"/>
      <c r="H150" s="143"/>
      <c r="I150" s="16">
        <v>0</v>
      </c>
    </row>
    <row r="151" spans="1:9" x14ac:dyDescent="0.25">
      <c r="A151" s="8"/>
      <c r="B151" s="3">
        <v>313</v>
      </c>
      <c r="C151" s="4" t="s">
        <v>9</v>
      </c>
      <c r="D151" s="17">
        <v>0</v>
      </c>
      <c r="E151" s="177">
        <f>F151-D151</f>
        <v>0</v>
      </c>
      <c r="F151" s="17">
        <v>0</v>
      </c>
      <c r="G151" s="143"/>
      <c r="H151" s="143"/>
      <c r="I151" s="16">
        <v>0</v>
      </c>
    </row>
    <row r="152" spans="1:9" x14ac:dyDescent="0.25">
      <c r="A152" s="31"/>
      <c r="B152" s="89" t="s">
        <v>150</v>
      </c>
      <c r="C152" s="39"/>
      <c r="D152" s="40"/>
      <c r="E152" s="199"/>
      <c r="F152" s="40"/>
      <c r="G152" s="142"/>
      <c r="H152" s="142"/>
      <c r="I152" s="35"/>
    </row>
    <row r="153" spans="1:9" x14ac:dyDescent="0.25">
      <c r="A153" s="8"/>
      <c r="B153" s="3">
        <v>3</v>
      </c>
      <c r="C153" s="4" t="s">
        <v>6</v>
      </c>
      <c r="D153" s="16">
        <f>D154</f>
        <v>2000</v>
      </c>
      <c r="E153" s="176">
        <f>F153-D153</f>
        <v>0</v>
      </c>
      <c r="F153" s="16">
        <f>F154</f>
        <v>2000</v>
      </c>
      <c r="G153" s="146">
        <f>G154</f>
        <v>2000</v>
      </c>
      <c r="H153" s="146">
        <f>H154</f>
        <v>2000</v>
      </c>
      <c r="I153" s="16">
        <f t="shared" ref="I153:I157" si="21">(F153/D153)*100</f>
        <v>100</v>
      </c>
    </row>
    <row r="154" spans="1:9" x14ac:dyDescent="0.25">
      <c r="A154" s="8"/>
      <c r="B154" s="3">
        <v>31</v>
      </c>
      <c r="C154" s="4" t="s">
        <v>7</v>
      </c>
      <c r="D154" s="17">
        <f>D157+D155</f>
        <v>2000</v>
      </c>
      <c r="E154" s="177">
        <f>F154-D154</f>
        <v>0</v>
      </c>
      <c r="F154" s="17">
        <f>F157+F155</f>
        <v>2000</v>
      </c>
      <c r="G154" s="143">
        <v>2000</v>
      </c>
      <c r="H154" s="143">
        <v>2000</v>
      </c>
      <c r="I154" s="16">
        <f t="shared" si="21"/>
        <v>100</v>
      </c>
    </row>
    <row r="155" spans="1:9" x14ac:dyDescent="0.25">
      <c r="A155" s="8"/>
      <c r="B155" s="3">
        <v>311</v>
      </c>
      <c r="C155" s="4" t="s">
        <v>37</v>
      </c>
      <c r="D155" s="17">
        <v>1670</v>
      </c>
      <c r="E155" s="177">
        <f>F155-D155</f>
        <v>0</v>
      </c>
      <c r="F155" s="17">
        <v>1670</v>
      </c>
      <c r="G155" s="143"/>
      <c r="H155" s="143"/>
      <c r="I155" s="16">
        <f t="shared" si="21"/>
        <v>100</v>
      </c>
    </row>
    <row r="156" spans="1:9" x14ac:dyDescent="0.25">
      <c r="A156" s="8"/>
      <c r="B156" s="3">
        <v>312</v>
      </c>
      <c r="C156" s="4" t="s">
        <v>12</v>
      </c>
      <c r="D156" s="17"/>
      <c r="E156" s="177">
        <f>F156-D156</f>
        <v>0</v>
      </c>
      <c r="F156" s="17"/>
      <c r="G156" s="143"/>
      <c r="H156" s="143"/>
      <c r="I156" s="16">
        <v>0</v>
      </c>
    </row>
    <row r="157" spans="1:9" x14ac:dyDescent="0.25">
      <c r="A157" s="8"/>
      <c r="B157" s="3">
        <v>313</v>
      </c>
      <c r="C157" s="4" t="s">
        <v>9</v>
      </c>
      <c r="D157" s="17">
        <v>330</v>
      </c>
      <c r="E157" s="177">
        <f>F157-D157</f>
        <v>0</v>
      </c>
      <c r="F157" s="17">
        <v>330</v>
      </c>
      <c r="G157" s="143"/>
      <c r="H157" s="143"/>
      <c r="I157" s="16">
        <f t="shared" si="21"/>
        <v>100</v>
      </c>
    </row>
    <row r="158" spans="1:9" x14ac:dyDescent="0.25">
      <c r="A158" s="31"/>
      <c r="B158" s="89" t="s">
        <v>151</v>
      </c>
      <c r="C158" s="39"/>
      <c r="D158" s="40"/>
      <c r="E158" s="199"/>
      <c r="F158" s="40"/>
      <c r="G158" s="142"/>
      <c r="H158" s="142"/>
      <c r="I158" s="35"/>
    </row>
    <row r="159" spans="1:9" x14ac:dyDescent="0.25">
      <c r="A159" s="8"/>
      <c r="B159" s="3">
        <v>3</v>
      </c>
      <c r="C159" s="4" t="s">
        <v>6</v>
      </c>
      <c r="D159" s="16">
        <f>D160+D164</f>
        <v>139000</v>
      </c>
      <c r="E159" s="176">
        <f t="shared" ref="E159:E166" si="22">F159-D159</f>
        <v>0</v>
      </c>
      <c r="F159" s="16">
        <f>F160+F164</f>
        <v>139000</v>
      </c>
      <c r="G159" s="146">
        <f>G160+G164</f>
        <v>139000</v>
      </c>
      <c r="H159" s="146">
        <f>H160+H164</f>
        <v>139000</v>
      </c>
      <c r="I159" s="16">
        <f t="shared" ref="I159:I166" si="23">(F159/D159)*100</f>
        <v>100</v>
      </c>
    </row>
    <row r="160" spans="1:9" x14ac:dyDescent="0.25">
      <c r="A160" s="8"/>
      <c r="B160" s="3">
        <v>31</v>
      </c>
      <c r="C160" s="4" t="s">
        <v>7</v>
      </c>
      <c r="D160" s="17">
        <f>D161+D162+D163</f>
        <v>100400</v>
      </c>
      <c r="E160" s="177">
        <f t="shared" si="22"/>
        <v>0</v>
      </c>
      <c r="F160" s="17">
        <f>F161+F162+F163</f>
        <v>100400</v>
      </c>
      <c r="G160" s="143">
        <v>100400</v>
      </c>
      <c r="H160" s="143">
        <v>100400</v>
      </c>
      <c r="I160" s="16">
        <f t="shared" si="23"/>
        <v>100</v>
      </c>
    </row>
    <row r="161" spans="1:9" x14ac:dyDescent="0.25">
      <c r="A161" s="8"/>
      <c r="B161" s="3">
        <v>311</v>
      </c>
      <c r="C161" s="4" t="s">
        <v>37</v>
      </c>
      <c r="D161" s="17">
        <v>80400</v>
      </c>
      <c r="E161" s="177">
        <f t="shared" si="22"/>
        <v>0</v>
      </c>
      <c r="F161" s="17">
        <v>80400</v>
      </c>
      <c r="G161" s="143"/>
      <c r="H161" s="143"/>
      <c r="I161" s="16">
        <f t="shared" si="23"/>
        <v>100</v>
      </c>
    </row>
    <row r="162" spans="1:9" x14ac:dyDescent="0.25">
      <c r="A162" s="8"/>
      <c r="B162" s="3">
        <v>312</v>
      </c>
      <c r="C162" s="4" t="s">
        <v>12</v>
      </c>
      <c r="D162" s="17">
        <v>3600</v>
      </c>
      <c r="E162" s="177">
        <f t="shared" si="22"/>
        <v>0</v>
      </c>
      <c r="F162" s="17">
        <v>3600</v>
      </c>
      <c r="G162" s="143"/>
      <c r="H162" s="143"/>
      <c r="I162" s="16">
        <f t="shared" si="23"/>
        <v>100</v>
      </c>
    </row>
    <row r="163" spans="1:9" x14ac:dyDescent="0.25">
      <c r="A163" s="8"/>
      <c r="B163" s="3">
        <v>313</v>
      </c>
      <c r="C163" s="4" t="s">
        <v>9</v>
      </c>
      <c r="D163" s="17">
        <v>16400</v>
      </c>
      <c r="E163" s="177">
        <f t="shared" si="22"/>
        <v>0</v>
      </c>
      <c r="F163" s="17">
        <v>16400</v>
      </c>
      <c r="G163" s="143"/>
      <c r="H163" s="143"/>
      <c r="I163" s="16">
        <f t="shared" si="23"/>
        <v>100</v>
      </c>
    </row>
    <row r="164" spans="1:9" x14ac:dyDescent="0.25">
      <c r="A164" s="8"/>
      <c r="B164" s="3">
        <v>32</v>
      </c>
      <c r="C164" s="4" t="s">
        <v>10</v>
      </c>
      <c r="D164" s="17">
        <f>D165+D166</f>
        <v>38600</v>
      </c>
      <c r="E164" s="177">
        <f t="shared" si="22"/>
        <v>0</v>
      </c>
      <c r="F164" s="17">
        <f>F165+F166</f>
        <v>38600</v>
      </c>
      <c r="G164" s="143">
        <f>G165+G166</f>
        <v>38600</v>
      </c>
      <c r="H164" s="143">
        <v>38600</v>
      </c>
      <c r="I164" s="16">
        <f t="shared" si="23"/>
        <v>100</v>
      </c>
    </row>
    <row r="165" spans="1:9" x14ac:dyDescent="0.25">
      <c r="A165" s="8"/>
      <c r="B165" s="3">
        <v>321</v>
      </c>
      <c r="C165" s="4" t="s">
        <v>144</v>
      </c>
      <c r="D165" s="17">
        <v>1600</v>
      </c>
      <c r="E165" s="177">
        <f t="shared" si="22"/>
        <v>0</v>
      </c>
      <c r="F165" s="17">
        <v>1600</v>
      </c>
      <c r="G165" s="143">
        <v>38600</v>
      </c>
      <c r="H165" s="143"/>
      <c r="I165" s="16">
        <f t="shared" si="23"/>
        <v>100</v>
      </c>
    </row>
    <row r="166" spans="1:9" x14ac:dyDescent="0.25">
      <c r="A166" s="8"/>
      <c r="B166" s="3">
        <v>323</v>
      </c>
      <c r="C166" s="4" t="s">
        <v>17</v>
      </c>
      <c r="D166" s="17">
        <v>37000</v>
      </c>
      <c r="E166" s="177">
        <f t="shared" si="22"/>
        <v>0</v>
      </c>
      <c r="F166" s="17">
        <v>37000</v>
      </c>
      <c r="G166" s="143"/>
      <c r="H166" s="143"/>
      <c r="I166" s="16">
        <f t="shared" si="23"/>
        <v>100</v>
      </c>
    </row>
    <row r="167" spans="1:9" x14ac:dyDescent="0.25">
      <c r="A167" s="31"/>
      <c r="B167" s="89" t="s">
        <v>152</v>
      </c>
      <c r="C167" s="39"/>
      <c r="D167" s="40"/>
      <c r="E167" s="199"/>
      <c r="F167" s="40"/>
      <c r="G167" s="142"/>
      <c r="H167" s="142"/>
      <c r="I167" s="35"/>
    </row>
    <row r="168" spans="1:9" x14ac:dyDescent="0.25">
      <c r="A168" s="8"/>
      <c r="B168" s="3">
        <v>3</v>
      </c>
      <c r="C168" s="4" t="s">
        <v>6</v>
      </c>
      <c r="D168" s="16">
        <f>D169+D173</f>
        <v>68000</v>
      </c>
      <c r="E168" s="176">
        <f t="shared" ref="E168:E175" si="24">F168-D168</f>
        <v>0</v>
      </c>
      <c r="F168" s="16">
        <f>F169+F173</f>
        <v>68000</v>
      </c>
      <c r="G168" s="146">
        <f>G169+G173</f>
        <v>68000</v>
      </c>
      <c r="H168" s="146">
        <f>H169+H173</f>
        <v>68000</v>
      </c>
      <c r="I168" s="16">
        <f t="shared" ref="I168:I174" si="25">(F168/D168)*100</f>
        <v>100</v>
      </c>
    </row>
    <row r="169" spans="1:9" x14ac:dyDescent="0.25">
      <c r="A169" s="8"/>
      <c r="B169" s="3">
        <v>31</v>
      </c>
      <c r="C169" s="4" t="s">
        <v>7</v>
      </c>
      <c r="D169" s="17">
        <f>D170+D171+D172</f>
        <v>67100</v>
      </c>
      <c r="E169" s="177">
        <f t="shared" si="24"/>
        <v>0</v>
      </c>
      <c r="F169" s="17">
        <f>F170+F171+F172</f>
        <v>67100</v>
      </c>
      <c r="G169" s="143">
        <v>67100</v>
      </c>
      <c r="H169" s="143">
        <v>67100</v>
      </c>
      <c r="I169" s="16">
        <f t="shared" si="25"/>
        <v>100</v>
      </c>
    </row>
    <row r="170" spans="1:9" x14ac:dyDescent="0.25">
      <c r="A170" s="8"/>
      <c r="B170" s="3">
        <v>311</v>
      </c>
      <c r="C170" s="4" t="s">
        <v>37</v>
      </c>
      <c r="D170" s="17">
        <v>53800</v>
      </c>
      <c r="E170" s="177">
        <f t="shared" si="24"/>
        <v>0</v>
      </c>
      <c r="F170" s="17">
        <v>53800</v>
      </c>
      <c r="G170" s="143"/>
      <c r="H170" s="143"/>
      <c r="I170" s="16">
        <f t="shared" si="25"/>
        <v>100</v>
      </c>
    </row>
    <row r="171" spans="1:9" x14ac:dyDescent="0.25">
      <c r="A171" s="8"/>
      <c r="B171" s="3">
        <v>312</v>
      </c>
      <c r="C171" s="4" t="s">
        <v>12</v>
      </c>
      <c r="D171" s="17">
        <v>2400</v>
      </c>
      <c r="E171" s="177">
        <f t="shared" si="24"/>
        <v>0</v>
      </c>
      <c r="F171" s="17">
        <v>2400</v>
      </c>
      <c r="G171" s="143"/>
      <c r="H171" s="143"/>
      <c r="I171" s="16">
        <f t="shared" si="25"/>
        <v>100</v>
      </c>
    </row>
    <row r="172" spans="1:9" x14ac:dyDescent="0.25">
      <c r="A172" s="8"/>
      <c r="B172" s="3">
        <v>313</v>
      </c>
      <c r="C172" s="4" t="s">
        <v>9</v>
      </c>
      <c r="D172" s="17">
        <v>10900</v>
      </c>
      <c r="E172" s="177">
        <f t="shared" si="24"/>
        <v>0</v>
      </c>
      <c r="F172" s="17">
        <v>10900</v>
      </c>
      <c r="G172" s="143"/>
      <c r="H172" s="143"/>
      <c r="I172" s="16">
        <f t="shared" si="25"/>
        <v>100</v>
      </c>
    </row>
    <row r="173" spans="1:9" x14ac:dyDescent="0.25">
      <c r="A173" s="8"/>
      <c r="B173" s="3">
        <v>32</v>
      </c>
      <c r="C173" s="4" t="s">
        <v>203</v>
      </c>
      <c r="D173" s="17">
        <f>D174+D175</f>
        <v>900</v>
      </c>
      <c r="E173" s="177">
        <f t="shared" si="24"/>
        <v>0</v>
      </c>
      <c r="F173" s="17">
        <f>F174+F175</f>
        <v>900</v>
      </c>
      <c r="G173" s="143">
        <v>900</v>
      </c>
      <c r="H173" s="143">
        <v>900</v>
      </c>
      <c r="I173" s="16">
        <f t="shared" si="25"/>
        <v>100</v>
      </c>
    </row>
    <row r="174" spans="1:9" x14ac:dyDescent="0.25">
      <c r="A174" s="8"/>
      <c r="B174" s="3">
        <v>321</v>
      </c>
      <c r="C174" s="4" t="s">
        <v>144</v>
      </c>
      <c r="D174" s="17">
        <v>900</v>
      </c>
      <c r="E174" s="177">
        <f t="shared" si="24"/>
        <v>0</v>
      </c>
      <c r="F174" s="17">
        <v>900</v>
      </c>
      <c r="G174" s="143"/>
      <c r="H174" s="143"/>
      <c r="I174" s="16">
        <f t="shared" si="25"/>
        <v>100</v>
      </c>
    </row>
    <row r="175" spans="1:9" x14ac:dyDescent="0.25">
      <c r="A175" s="8"/>
      <c r="B175" s="3">
        <v>323</v>
      </c>
      <c r="C175" s="4" t="s">
        <v>17</v>
      </c>
      <c r="D175" s="17">
        <v>0</v>
      </c>
      <c r="E175" s="177">
        <f t="shared" si="24"/>
        <v>0</v>
      </c>
      <c r="F175" s="17">
        <v>0</v>
      </c>
      <c r="G175" s="143"/>
      <c r="H175" s="143"/>
      <c r="I175" s="16">
        <v>0</v>
      </c>
    </row>
    <row r="176" spans="1:9" x14ac:dyDescent="0.25">
      <c r="A176" s="45" t="s">
        <v>80</v>
      </c>
      <c r="B176" s="46" t="s">
        <v>61</v>
      </c>
      <c r="C176" s="47"/>
      <c r="D176" s="49">
        <f>SUM(D178+D183+D189)</f>
        <v>22800</v>
      </c>
      <c r="E176" s="215">
        <f>F176-D176</f>
        <v>8079.02</v>
      </c>
      <c r="F176" s="49">
        <f>F178+F183+F189</f>
        <v>30879.02</v>
      </c>
      <c r="G176" s="141">
        <f>G178+G183+G189</f>
        <v>22800</v>
      </c>
      <c r="H176" s="141">
        <f>H178+H183+H189</f>
        <v>22800</v>
      </c>
      <c r="I176" s="49">
        <f>(F176/D176)*100</f>
        <v>135.43429824561403</v>
      </c>
    </row>
    <row r="177" spans="1:9" x14ac:dyDescent="0.25">
      <c r="A177" s="31"/>
      <c r="B177" s="32" t="s">
        <v>153</v>
      </c>
      <c r="C177" s="39"/>
      <c r="D177" s="40"/>
      <c r="E177" s="199"/>
      <c r="F177" s="40"/>
      <c r="G177" s="142"/>
      <c r="H177" s="142"/>
      <c r="I177" s="35"/>
    </row>
    <row r="178" spans="1:9" x14ac:dyDescent="0.25">
      <c r="A178" s="8"/>
      <c r="B178" s="3">
        <v>3</v>
      </c>
      <c r="C178" s="4" t="s">
        <v>6</v>
      </c>
      <c r="D178" s="16">
        <f>D179</f>
        <v>1500</v>
      </c>
      <c r="E178" s="176">
        <f>F178-D178</f>
        <v>0</v>
      </c>
      <c r="F178" s="16">
        <f>F179</f>
        <v>1500</v>
      </c>
      <c r="G178" s="146">
        <f>G179</f>
        <v>1500</v>
      </c>
      <c r="H178" s="146">
        <f>H179</f>
        <v>1500</v>
      </c>
      <c r="I178" s="16">
        <f t="shared" ref="I178:I181" si="26">(F178/D178)*100</f>
        <v>100</v>
      </c>
    </row>
    <row r="179" spans="1:9" x14ac:dyDescent="0.25">
      <c r="A179" s="8"/>
      <c r="B179" s="3">
        <v>32</v>
      </c>
      <c r="C179" s="4" t="s">
        <v>10</v>
      </c>
      <c r="D179" s="17">
        <f>D180+D181</f>
        <v>1500</v>
      </c>
      <c r="E179" s="177">
        <f>F179-D179</f>
        <v>0</v>
      </c>
      <c r="F179" s="17">
        <f>F180+F181</f>
        <v>1500</v>
      </c>
      <c r="G179" s="143">
        <v>1500</v>
      </c>
      <c r="H179" s="143">
        <v>1500</v>
      </c>
      <c r="I179" s="16">
        <f t="shared" si="26"/>
        <v>100</v>
      </c>
    </row>
    <row r="180" spans="1:9" x14ac:dyDescent="0.25">
      <c r="A180" s="8"/>
      <c r="B180" s="3">
        <v>322</v>
      </c>
      <c r="C180" s="4" t="s">
        <v>68</v>
      </c>
      <c r="D180" s="17">
        <v>1000</v>
      </c>
      <c r="E180" s="177">
        <f>F180-D180</f>
        <v>0</v>
      </c>
      <c r="F180" s="17">
        <v>1000</v>
      </c>
      <c r="G180" s="143"/>
      <c r="H180" s="143"/>
      <c r="I180" s="16">
        <f t="shared" si="26"/>
        <v>100</v>
      </c>
    </row>
    <row r="181" spans="1:9" x14ac:dyDescent="0.25">
      <c r="A181" s="8"/>
      <c r="B181" s="3">
        <v>323</v>
      </c>
      <c r="C181" s="4" t="s">
        <v>154</v>
      </c>
      <c r="D181" s="17">
        <v>500</v>
      </c>
      <c r="E181" s="177">
        <f>F181-D181</f>
        <v>0</v>
      </c>
      <c r="F181" s="17">
        <v>500</v>
      </c>
      <c r="G181" s="143"/>
      <c r="H181" s="143"/>
      <c r="I181" s="16">
        <f t="shared" si="26"/>
        <v>100</v>
      </c>
    </row>
    <row r="182" spans="1:9" x14ac:dyDescent="0.25">
      <c r="A182" s="31"/>
      <c r="B182" s="89" t="s">
        <v>155</v>
      </c>
      <c r="C182" s="39"/>
      <c r="D182" s="40"/>
      <c r="E182" s="199"/>
      <c r="F182" s="40"/>
      <c r="G182" s="142"/>
      <c r="H182" s="142"/>
      <c r="I182" s="35"/>
    </row>
    <row r="183" spans="1:9" x14ac:dyDescent="0.25">
      <c r="A183" s="8"/>
      <c r="B183" s="3">
        <v>3</v>
      </c>
      <c r="C183" s="4" t="s">
        <v>6</v>
      </c>
      <c r="D183" s="16">
        <f>D184</f>
        <v>16800</v>
      </c>
      <c r="E183" s="176">
        <f>F183-D183</f>
        <v>6000</v>
      </c>
      <c r="F183" s="16">
        <f>F184</f>
        <v>22800</v>
      </c>
      <c r="G183" s="146">
        <f>G184</f>
        <v>16800</v>
      </c>
      <c r="H183" s="146">
        <f>H184</f>
        <v>16800</v>
      </c>
      <c r="I183" s="16">
        <f t="shared" ref="I183:I187" si="27">(F183/D183)*100</f>
        <v>135.71428571428572</v>
      </c>
    </row>
    <row r="184" spans="1:9" x14ac:dyDescent="0.25">
      <c r="A184" s="8"/>
      <c r="B184" s="3">
        <v>32</v>
      </c>
      <c r="C184" s="4" t="s">
        <v>10</v>
      </c>
      <c r="D184" s="17">
        <f>D185+D186+D187</f>
        <v>16800</v>
      </c>
      <c r="E184" s="177">
        <f>F184-D184</f>
        <v>6000</v>
      </c>
      <c r="F184" s="17">
        <f>F185+F186+F187</f>
        <v>22800</v>
      </c>
      <c r="G184" s="143">
        <v>16800</v>
      </c>
      <c r="H184" s="143">
        <v>16800</v>
      </c>
      <c r="I184" s="16">
        <f t="shared" si="27"/>
        <v>135.71428571428572</v>
      </c>
    </row>
    <row r="185" spans="1:9" x14ac:dyDescent="0.25">
      <c r="A185" s="8"/>
      <c r="B185" s="3">
        <v>322</v>
      </c>
      <c r="C185" s="4" t="s">
        <v>68</v>
      </c>
      <c r="D185" s="17">
        <v>8000</v>
      </c>
      <c r="E185" s="177">
        <f>F185-D185</f>
        <v>6000</v>
      </c>
      <c r="F185" s="17">
        <v>14000</v>
      </c>
      <c r="G185" s="143"/>
      <c r="H185" s="143"/>
      <c r="I185" s="16">
        <f t="shared" si="27"/>
        <v>175</v>
      </c>
    </row>
    <row r="186" spans="1:9" x14ac:dyDescent="0.25">
      <c r="A186" s="8"/>
      <c r="B186" s="3">
        <v>323</v>
      </c>
      <c r="C186" s="4" t="s">
        <v>17</v>
      </c>
      <c r="D186" s="17">
        <v>7300</v>
      </c>
      <c r="E186" s="177">
        <f>F186-D186</f>
        <v>0</v>
      </c>
      <c r="F186" s="17">
        <v>7300</v>
      </c>
      <c r="G186" s="143"/>
      <c r="H186" s="143"/>
      <c r="I186" s="16">
        <f t="shared" si="27"/>
        <v>100</v>
      </c>
    </row>
    <row r="187" spans="1:9" x14ac:dyDescent="0.25">
      <c r="A187" s="8"/>
      <c r="B187" s="3">
        <v>329</v>
      </c>
      <c r="C187" s="4" t="s">
        <v>13</v>
      </c>
      <c r="D187" s="17">
        <v>1500</v>
      </c>
      <c r="E187" s="177">
        <f>F187-D187</f>
        <v>0</v>
      </c>
      <c r="F187" s="17">
        <v>1500</v>
      </c>
      <c r="G187" s="143"/>
      <c r="H187" s="143"/>
      <c r="I187" s="16">
        <f t="shared" si="27"/>
        <v>100</v>
      </c>
    </row>
    <row r="188" spans="1:9" x14ac:dyDescent="0.25">
      <c r="A188" s="31"/>
      <c r="B188" s="89" t="s">
        <v>156</v>
      </c>
      <c r="C188" s="39"/>
      <c r="D188" s="40"/>
      <c r="E188" s="199"/>
      <c r="F188" s="40"/>
      <c r="G188" s="142"/>
      <c r="H188" s="142"/>
      <c r="I188" s="35"/>
    </row>
    <row r="189" spans="1:9" x14ac:dyDescent="0.25">
      <c r="A189" s="8"/>
      <c r="B189" s="3">
        <v>3</v>
      </c>
      <c r="C189" s="4" t="s">
        <v>6</v>
      </c>
      <c r="D189" s="16">
        <f>D190</f>
        <v>4500</v>
      </c>
      <c r="E189" s="176">
        <f>F189-D189</f>
        <v>2079.0200000000004</v>
      </c>
      <c r="F189" s="16">
        <f>F190</f>
        <v>6579.02</v>
      </c>
      <c r="G189" s="146">
        <f>G190</f>
        <v>4500</v>
      </c>
      <c r="H189" s="146">
        <f>H190</f>
        <v>4500</v>
      </c>
      <c r="I189" s="16">
        <f t="shared" ref="I189:I192" si="28">(F189/D189)*100</f>
        <v>146.20044444444446</v>
      </c>
    </row>
    <row r="190" spans="1:9" x14ac:dyDescent="0.25">
      <c r="A190" s="8"/>
      <c r="B190" s="3">
        <v>32</v>
      </c>
      <c r="C190" s="4" t="s">
        <v>10</v>
      </c>
      <c r="D190" s="17">
        <f>D191+D192</f>
        <v>4500</v>
      </c>
      <c r="E190" s="177">
        <f>F190-D190</f>
        <v>2079.0200000000004</v>
      </c>
      <c r="F190" s="17">
        <f>F191+F192</f>
        <v>6579.02</v>
      </c>
      <c r="G190" s="143">
        <v>4500</v>
      </c>
      <c r="H190" s="143">
        <v>4500</v>
      </c>
      <c r="I190" s="16">
        <f t="shared" si="28"/>
        <v>146.20044444444446</v>
      </c>
    </row>
    <row r="191" spans="1:9" x14ac:dyDescent="0.25">
      <c r="A191" s="8"/>
      <c r="B191" s="3">
        <v>322</v>
      </c>
      <c r="C191" s="4" t="s">
        <v>68</v>
      </c>
      <c r="D191" s="17">
        <v>3500</v>
      </c>
      <c r="E191" s="177">
        <f>F191-D191</f>
        <v>2079.0200000000004</v>
      </c>
      <c r="F191" s="17">
        <v>5579.02</v>
      </c>
      <c r="G191" s="143"/>
      <c r="H191" s="143"/>
      <c r="I191" s="16">
        <f t="shared" si="28"/>
        <v>159.40057142857145</v>
      </c>
    </row>
    <row r="192" spans="1:9" x14ac:dyDescent="0.25">
      <c r="A192" s="8"/>
      <c r="B192" s="3">
        <v>329</v>
      </c>
      <c r="C192" s="4" t="s">
        <v>13</v>
      </c>
      <c r="D192" s="17">
        <v>1000</v>
      </c>
      <c r="E192" s="177">
        <f>F192-D192</f>
        <v>0</v>
      </c>
      <c r="F192" s="17">
        <v>1000</v>
      </c>
      <c r="G192" s="143"/>
      <c r="H192" s="143"/>
      <c r="I192" s="16">
        <f t="shared" si="28"/>
        <v>100</v>
      </c>
    </row>
    <row r="193" spans="1:9" x14ac:dyDescent="0.25">
      <c r="A193" s="45" t="s">
        <v>81</v>
      </c>
      <c r="B193" s="46" t="s">
        <v>64</v>
      </c>
      <c r="C193" s="47"/>
      <c r="D193" s="49">
        <f>D195+D198</f>
        <v>101000</v>
      </c>
      <c r="E193" s="215">
        <f>F193-D193</f>
        <v>0</v>
      </c>
      <c r="F193" s="49">
        <f>F195+F198</f>
        <v>101000</v>
      </c>
      <c r="G193" s="141">
        <f>G195+G198</f>
        <v>101000</v>
      </c>
      <c r="H193" s="141">
        <f>H195+H198</f>
        <v>101000</v>
      </c>
      <c r="I193" s="49">
        <f>(F193/D193)*100</f>
        <v>100</v>
      </c>
    </row>
    <row r="194" spans="1:9" x14ac:dyDescent="0.25">
      <c r="A194" s="31"/>
      <c r="B194" s="32" t="s">
        <v>62</v>
      </c>
      <c r="C194" s="33" t="s">
        <v>63</v>
      </c>
      <c r="D194" s="40"/>
      <c r="E194" s="199"/>
      <c r="F194" s="40"/>
      <c r="G194" s="142"/>
      <c r="H194" s="142"/>
      <c r="I194" s="35"/>
    </row>
    <row r="195" spans="1:9" x14ac:dyDescent="0.25">
      <c r="A195" s="8"/>
      <c r="B195" s="3">
        <v>3</v>
      </c>
      <c r="C195" s="4" t="s">
        <v>6</v>
      </c>
      <c r="D195" s="16">
        <f>D196</f>
        <v>75000</v>
      </c>
      <c r="E195" s="176">
        <f t="shared" ref="E195:E200" si="29">F195-D195</f>
        <v>0</v>
      </c>
      <c r="F195" s="16">
        <f>F196</f>
        <v>75000</v>
      </c>
      <c r="G195" s="146">
        <f>G196</f>
        <v>75000</v>
      </c>
      <c r="H195" s="146">
        <f>H196</f>
        <v>75000</v>
      </c>
      <c r="I195" s="16">
        <f t="shared" ref="I195:I200" si="30">(F195/D195)*100</f>
        <v>100</v>
      </c>
    </row>
    <row r="196" spans="1:9" x14ac:dyDescent="0.25">
      <c r="A196" s="8"/>
      <c r="B196" s="3">
        <v>32</v>
      </c>
      <c r="C196" s="4" t="s">
        <v>10</v>
      </c>
      <c r="D196" s="17">
        <f>D197</f>
        <v>75000</v>
      </c>
      <c r="E196" s="177">
        <f t="shared" si="29"/>
        <v>0</v>
      </c>
      <c r="F196" s="17">
        <f>F197</f>
        <v>75000</v>
      </c>
      <c r="G196" s="143">
        <v>75000</v>
      </c>
      <c r="H196" s="143">
        <v>75000</v>
      </c>
      <c r="I196" s="16">
        <f t="shared" si="30"/>
        <v>100</v>
      </c>
    </row>
    <row r="197" spans="1:9" x14ac:dyDescent="0.25">
      <c r="A197" s="8"/>
      <c r="B197" s="3">
        <v>322</v>
      </c>
      <c r="C197" s="4" t="s">
        <v>16</v>
      </c>
      <c r="D197" s="17">
        <v>75000</v>
      </c>
      <c r="E197" s="177">
        <f t="shared" si="29"/>
        <v>0</v>
      </c>
      <c r="F197" s="17">
        <v>75000</v>
      </c>
      <c r="G197" s="143"/>
      <c r="H197" s="143"/>
      <c r="I197" s="16">
        <f t="shared" si="30"/>
        <v>100</v>
      </c>
    </row>
    <row r="198" spans="1:9" x14ac:dyDescent="0.25">
      <c r="A198" s="8"/>
      <c r="B198" s="3">
        <v>4</v>
      </c>
      <c r="C198" s="4" t="s">
        <v>38</v>
      </c>
      <c r="D198" s="17">
        <f>D199</f>
        <v>26000</v>
      </c>
      <c r="E198" s="177">
        <f t="shared" si="29"/>
        <v>0</v>
      </c>
      <c r="F198" s="17">
        <f>F199</f>
        <v>26000</v>
      </c>
      <c r="G198" s="143">
        <f>G199</f>
        <v>26000</v>
      </c>
      <c r="H198" s="143">
        <v>26000</v>
      </c>
      <c r="I198" s="16">
        <f t="shared" si="30"/>
        <v>100</v>
      </c>
    </row>
    <row r="199" spans="1:9" x14ac:dyDescent="0.25">
      <c r="A199" s="8"/>
      <c r="B199" s="3">
        <v>42</v>
      </c>
      <c r="C199" s="21" t="s">
        <v>55</v>
      </c>
      <c r="D199" s="17">
        <f>D200</f>
        <v>26000</v>
      </c>
      <c r="E199" s="177">
        <f t="shared" si="29"/>
        <v>0</v>
      </c>
      <c r="F199" s="17">
        <f>F200</f>
        <v>26000</v>
      </c>
      <c r="G199" s="143">
        <v>26000</v>
      </c>
      <c r="H199" s="143">
        <v>26000</v>
      </c>
      <c r="I199" s="16">
        <f t="shared" si="30"/>
        <v>100</v>
      </c>
    </row>
    <row r="200" spans="1:9" x14ac:dyDescent="0.25">
      <c r="A200" s="8"/>
      <c r="B200" s="3">
        <v>424</v>
      </c>
      <c r="C200" s="4" t="s">
        <v>65</v>
      </c>
      <c r="D200" s="17">
        <v>26000</v>
      </c>
      <c r="E200" s="177">
        <f t="shared" si="29"/>
        <v>0</v>
      </c>
      <c r="F200" s="17">
        <v>26000</v>
      </c>
      <c r="G200" s="143"/>
      <c r="H200" s="143"/>
      <c r="I200" s="16">
        <f t="shared" si="30"/>
        <v>100</v>
      </c>
    </row>
    <row r="201" spans="1:9" x14ac:dyDescent="0.25">
      <c r="A201" s="45" t="s">
        <v>157</v>
      </c>
      <c r="B201" s="46" t="s">
        <v>158</v>
      </c>
      <c r="C201" s="47"/>
      <c r="D201" s="49">
        <f>D203</f>
        <v>2000</v>
      </c>
      <c r="E201" s="215">
        <f>F201-D201</f>
        <v>0</v>
      </c>
      <c r="F201" s="49">
        <f>F203</f>
        <v>2000</v>
      </c>
      <c r="G201" s="154">
        <f>G203</f>
        <v>2000</v>
      </c>
      <c r="H201" s="154">
        <f>H203</f>
        <v>2000</v>
      </c>
      <c r="I201" s="49">
        <f>(F201/D201)*100</f>
        <v>100</v>
      </c>
    </row>
    <row r="202" spans="1:9" x14ac:dyDescent="0.25">
      <c r="A202" s="31"/>
      <c r="B202" s="32" t="s">
        <v>163</v>
      </c>
      <c r="C202" s="39"/>
      <c r="D202" s="40"/>
      <c r="E202" s="199"/>
      <c r="F202" s="40"/>
      <c r="G202" s="142"/>
      <c r="H202" s="142"/>
      <c r="I202" s="35"/>
    </row>
    <row r="203" spans="1:9" x14ac:dyDescent="0.25">
      <c r="A203" s="8"/>
      <c r="B203" s="3">
        <v>3</v>
      </c>
      <c r="C203" s="4" t="s">
        <v>6</v>
      </c>
      <c r="D203" s="18">
        <f>D204</f>
        <v>2000</v>
      </c>
      <c r="E203" s="176">
        <f>F203-D203</f>
        <v>0</v>
      </c>
      <c r="F203" s="18">
        <f>F204</f>
        <v>2000</v>
      </c>
      <c r="G203" s="146">
        <f>G204</f>
        <v>2000</v>
      </c>
      <c r="H203" s="146">
        <f>H204</f>
        <v>2000</v>
      </c>
      <c r="I203" s="16">
        <f t="shared" ref="I203:I205" si="31">(F203/D203)*100</f>
        <v>100</v>
      </c>
    </row>
    <row r="204" spans="1:9" x14ac:dyDescent="0.25">
      <c r="A204" s="8"/>
      <c r="B204" s="3">
        <v>32</v>
      </c>
      <c r="C204" s="4" t="s">
        <v>10</v>
      </c>
      <c r="D204" s="17">
        <f>D205</f>
        <v>2000</v>
      </c>
      <c r="E204" s="177">
        <f>F204-D204</f>
        <v>0</v>
      </c>
      <c r="F204" s="17">
        <f>F205</f>
        <v>2000</v>
      </c>
      <c r="G204" s="143">
        <v>2000</v>
      </c>
      <c r="H204" s="143">
        <v>2000</v>
      </c>
      <c r="I204" s="16">
        <f t="shared" si="31"/>
        <v>100</v>
      </c>
    </row>
    <row r="205" spans="1:9" x14ac:dyDescent="0.25">
      <c r="A205" s="8"/>
      <c r="B205" s="3">
        <v>323</v>
      </c>
      <c r="C205" s="4" t="s">
        <v>17</v>
      </c>
      <c r="D205" s="17">
        <v>2000</v>
      </c>
      <c r="E205" s="177">
        <f>F205-D205</f>
        <v>0</v>
      </c>
      <c r="F205" s="17">
        <v>2000</v>
      </c>
      <c r="G205" s="143"/>
      <c r="H205" s="143"/>
      <c r="I205" s="16">
        <f t="shared" si="31"/>
        <v>100</v>
      </c>
    </row>
    <row r="206" spans="1:9" x14ac:dyDescent="0.25">
      <c r="A206" s="45" t="s">
        <v>160</v>
      </c>
      <c r="B206" s="46" t="s">
        <v>161</v>
      </c>
      <c r="C206" s="47"/>
      <c r="D206" s="49">
        <f>D208</f>
        <v>7000</v>
      </c>
      <c r="E206" s="215">
        <f>F206-D206</f>
        <v>0</v>
      </c>
      <c r="F206" s="49">
        <f>F208</f>
        <v>7000</v>
      </c>
      <c r="G206" s="141">
        <f>G208</f>
        <v>7000</v>
      </c>
      <c r="H206" s="141">
        <f>H208</f>
        <v>7000</v>
      </c>
      <c r="I206" s="49">
        <f>(F206/D206)*100</f>
        <v>100</v>
      </c>
    </row>
    <row r="207" spans="1:9" x14ac:dyDescent="0.25">
      <c r="A207" s="31"/>
      <c r="B207" s="32" t="s">
        <v>159</v>
      </c>
      <c r="C207" s="39"/>
      <c r="D207" s="40"/>
      <c r="E207" s="199"/>
      <c r="F207" s="40"/>
      <c r="G207" s="142"/>
      <c r="H207" s="142"/>
      <c r="I207" s="35"/>
    </row>
    <row r="208" spans="1:9" x14ac:dyDescent="0.25">
      <c r="A208" s="8"/>
      <c r="B208" s="3">
        <v>3</v>
      </c>
      <c r="C208" s="4" t="s">
        <v>6</v>
      </c>
      <c r="D208" s="16">
        <f>D209</f>
        <v>7000</v>
      </c>
      <c r="E208" s="176">
        <f>F208-D208</f>
        <v>0</v>
      </c>
      <c r="F208" s="16">
        <f>F209</f>
        <v>7000</v>
      </c>
      <c r="G208" s="146">
        <f>G209</f>
        <v>7000</v>
      </c>
      <c r="H208" s="146">
        <f>H209</f>
        <v>7000</v>
      </c>
      <c r="I208" s="16">
        <f t="shared" ref="I208:I210" si="32">(F208/D208)*100</f>
        <v>100</v>
      </c>
    </row>
    <row r="209" spans="1:9" x14ac:dyDescent="0.25">
      <c r="A209" s="8"/>
      <c r="B209" s="3">
        <v>32</v>
      </c>
      <c r="C209" s="4" t="s">
        <v>10</v>
      </c>
      <c r="D209" s="17">
        <f>D210</f>
        <v>7000</v>
      </c>
      <c r="E209" s="177">
        <f>F209-D209</f>
        <v>0</v>
      </c>
      <c r="F209" s="17">
        <f>F210</f>
        <v>7000</v>
      </c>
      <c r="G209" s="143">
        <v>7000</v>
      </c>
      <c r="H209" s="143">
        <v>7000</v>
      </c>
      <c r="I209" s="16">
        <f t="shared" si="32"/>
        <v>100</v>
      </c>
    </row>
    <row r="210" spans="1:9" x14ac:dyDescent="0.25">
      <c r="A210" s="8"/>
      <c r="B210" s="3">
        <v>324</v>
      </c>
      <c r="C210" s="4" t="s">
        <v>162</v>
      </c>
      <c r="D210" s="17">
        <v>7000</v>
      </c>
      <c r="E210" s="177">
        <f>F210-D210</f>
        <v>0</v>
      </c>
      <c r="F210" s="17">
        <v>7000</v>
      </c>
      <c r="G210" s="143"/>
      <c r="H210" s="143"/>
      <c r="I210" s="16">
        <f t="shared" si="32"/>
        <v>100</v>
      </c>
    </row>
    <row r="211" spans="1:9" x14ac:dyDescent="0.25">
      <c r="A211" s="45" t="s">
        <v>164</v>
      </c>
      <c r="B211" s="46" t="s">
        <v>165</v>
      </c>
      <c r="C211" s="47"/>
      <c r="D211" s="49">
        <v>0</v>
      </c>
      <c r="E211" s="215">
        <f>F211-D211</f>
        <v>0</v>
      </c>
      <c r="F211" s="49">
        <v>0</v>
      </c>
      <c r="G211" s="141">
        <f>G213</f>
        <v>0</v>
      </c>
      <c r="H211" s="141">
        <f>H213</f>
        <v>0</v>
      </c>
      <c r="I211" s="49">
        <v>0</v>
      </c>
    </row>
    <row r="212" spans="1:9" x14ac:dyDescent="0.25">
      <c r="A212" s="31"/>
      <c r="B212" s="32" t="s">
        <v>178</v>
      </c>
      <c r="C212" s="39"/>
      <c r="D212" s="40"/>
      <c r="E212" s="199"/>
      <c r="F212" s="40"/>
      <c r="G212" s="142"/>
      <c r="H212" s="142"/>
      <c r="I212" s="35"/>
    </row>
    <row r="213" spans="1:9" x14ac:dyDescent="0.25">
      <c r="A213" s="8"/>
      <c r="B213" s="3">
        <v>3</v>
      </c>
      <c r="C213" s="4" t="s">
        <v>6</v>
      </c>
      <c r="D213" s="16">
        <v>0</v>
      </c>
      <c r="E213" s="177">
        <f>F213-D213</f>
        <v>0</v>
      </c>
      <c r="F213" s="16">
        <v>0</v>
      </c>
      <c r="G213" s="146">
        <f>G214</f>
        <v>0</v>
      </c>
      <c r="H213" s="146">
        <f>H214</f>
        <v>0</v>
      </c>
      <c r="I213" s="16">
        <v>0</v>
      </c>
    </row>
    <row r="214" spans="1:9" x14ac:dyDescent="0.25">
      <c r="A214" s="8"/>
      <c r="B214" s="3">
        <v>32</v>
      </c>
      <c r="C214" s="4" t="s">
        <v>10</v>
      </c>
      <c r="D214" s="17">
        <v>0</v>
      </c>
      <c r="E214" s="177">
        <f>F214-D214</f>
        <v>0</v>
      </c>
      <c r="F214" s="17">
        <v>0</v>
      </c>
      <c r="G214" s="143">
        <v>0</v>
      </c>
      <c r="H214" s="143">
        <v>0</v>
      </c>
      <c r="I214" s="16">
        <v>0</v>
      </c>
    </row>
    <row r="215" spans="1:9" x14ac:dyDescent="0.25">
      <c r="A215" s="8"/>
      <c r="B215" s="3">
        <v>321</v>
      </c>
      <c r="C215" s="4" t="s">
        <v>144</v>
      </c>
      <c r="D215" s="17">
        <v>0</v>
      </c>
      <c r="E215" s="177">
        <f>F215-D215</f>
        <v>0</v>
      </c>
      <c r="F215" s="17">
        <v>0</v>
      </c>
      <c r="G215" s="143"/>
      <c r="H215" s="143"/>
      <c r="I215" s="16">
        <v>0</v>
      </c>
    </row>
    <row r="216" spans="1:9" x14ac:dyDescent="0.25">
      <c r="A216" s="45" t="s">
        <v>166</v>
      </c>
      <c r="B216" s="46" t="s">
        <v>167</v>
      </c>
      <c r="C216" s="47"/>
      <c r="D216" s="49">
        <v>0</v>
      </c>
      <c r="E216" s="215">
        <f>F216-D216</f>
        <v>0</v>
      </c>
      <c r="F216" s="49">
        <v>0</v>
      </c>
      <c r="G216" s="141">
        <f>G218</f>
        <v>0</v>
      </c>
      <c r="H216" s="141">
        <f>H218</f>
        <v>0</v>
      </c>
      <c r="I216" s="49"/>
    </row>
    <row r="217" spans="1:9" x14ac:dyDescent="0.25">
      <c r="A217" s="31"/>
      <c r="B217" s="89" t="s">
        <v>177</v>
      </c>
      <c r="C217" s="39"/>
      <c r="D217" s="40"/>
      <c r="E217" s="199"/>
      <c r="F217" s="40"/>
      <c r="G217" s="142"/>
      <c r="H217" s="142"/>
      <c r="I217" s="35"/>
    </row>
    <row r="218" spans="1:9" x14ac:dyDescent="0.25">
      <c r="A218" s="8"/>
      <c r="B218" s="3">
        <v>3</v>
      </c>
      <c r="C218" s="4" t="s">
        <v>6</v>
      </c>
      <c r="D218" s="16">
        <v>0</v>
      </c>
      <c r="E218" s="177">
        <f>F218-D218</f>
        <v>0</v>
      </c>
      <c r="F218" s="16">
        <v>0</v>
      </c>
      <c r="G218" s="146">
        <f>G219</f>
        <v>0</v>
      </c>
      <c r="H218" s="146">
        <f>H219</f>
        <v>0</v>
      </c>
      <c r="I218" s="16">
        <v>0</v>
      </c>
    </row>
    <row r="219" spans="1:9" x14ac:dyDescent="0.25">
      <c r="A219" s="8"/>
      <c r="B219" s="3">
        <v>32</v>
      </c>
      <c r="C219" s="4" t="s">
        <v>10</v>
      </c>
      <c r="D219" s="17">
        <v>0</v>
      </c>
      <c r="E219" s="177">
        <f>F219-D219</f>
        <v>0</v>
      </c>
      <c r="F219" s="17">
        <v>0</v>
      </c>
      <c r="G219" s="143">
        <v>0</v>
      </c>
      <c r="H219" s="143">
        <v>0</v>
      </c>
      <c r="I219" s="16">
        <v>0</v>
      </c>
    </row>
    <row r="220" spans="1:9" x14ac:dyDescent="0.25">
      <c r="A220" s="8"/>
      <c r="B220" s="3">
        <v>322</v>
      </c>
      <c r="C220" s="4" t="s">
        <v>68</v>
      </c>
      <c r="D220" s="17">
        <v>0</v>
      </c>
      <c r="E220" s="177">
        <f>F220-D220</f>
        <v>0</v>
      </c>
      <c r="F220" s="17">
        <v>0</v>
      </c>
      <c r="G220" s="143"/>
      <c r="H220" s="143"/>
      <c r="I220" s="16">
        <v>0</v>
      </c>
    </row>
    <row r="221" spans="1:9" x14ac:dyDescent="0.25">
      <c r="A221" s="45" t="s">
        <v>47</v>
      </c>
      <c r="B221" s="46" t="s">
        <v>69</v>
      </c>
      <c r="C221" s="47"/>
      <c r="D221" s="49">
        <f>D223</f>
        <v>7000</v>
      </c>
      <c r="E221" s="48"/>
      <c r="F221" s="49">
        <f>F223</f>
        <v>7000</v>
      </c>
      <c r="G221" s="141">
        <f>G223</f>
        <v>7000</v>
      </c>
      <c r="H221" s="141">
        <f>H223</f>
        <v>7000</v>
      </c>
      <c r="I221" s="49">
        <v>0</v>
      </c>
    </row>
    <row r="222" spans="1:9" x14ac:dyDescent="0.25">
      <c r="A222" s="31"/>
      <c r="B222" s="32" t="s">
        <v>46</v>
      </c>
      <c r="C222" s="39"/>
      <c r="D222" s="40"/>
      <c r="E222" s="199"/>
      <c r="F222" s="40"/>
      <c r="G222" s="142"/>
      <c r="H222" s="142"/>
      <c r="I222" s="35"/>
    </row>
    <row r="223" spans="1:9" x14ac:dyDescent="0.25">
      <c r="A223" s="8"/>
      <c r="B223" s="3">
        <v>3</v>
      </c>
      <c r="C223" s="4" t="s">
        <v>6</v>
      </c>
      <c r="D223" s="16">
        <f>D224</f>
        <v>7000</v>
      </c>
      <c r="E223" s="176">
        <f t="shared" ref="E223:E230" si="33">F223-D223</f>
        <v>0</v>
      </c>
      <c r="F223" s="16">
        <f>F224</f>
        <v>7000</v>
      </c>
      <c r="G223" s="146">
        <f>G224</f>
        <v>7000</v>
      </c>
      <c r="H223" s="146">
        <f>H224</f>
        <v>7000</v>
      </c>
      <c r="I223" s="16">
        <v>0</v>
      </c>
    </row>
    <row r="224" spans="1:9" x14ac:dyDescent="0.25">
      <c r="A224" s="8"/>
      <c r="B224" s="3">
        <v>32</v>
      </c>
      <c r="C224" s="4" t="s">
        <v>10</v>
      </c>
      <c r="D224" s="17">
        <f>D225+D226+D227</f>
        <v>7000</v>
      </c>
      <c r="E224" s="177">
        <f t="shared" si="33"/>
        <v>0</v>
      </c>
      <c r="F224" s="17">
        <f>F225+F226+F227</f>
        <v>7000</v>
      </c>
      <c r="G224" s="143">
        <v>7000</v>
      </c>
      <c r="H224" s="143">
        <v>7000</v>
      </c>
      <c r="I224" s="16">
        <v>0</v>
      </c>
    </row>
    <row r="225" spans="1:9" x14ac:dyDescent="0.25">
      <c r="A225" s="8"/>
      <c r="B225" s="3">
        <v>321</v>
      </c>
      <c r="C225" s="4" t="s">
        <v>144</v>
      </c>
      <c r="D225" s="17">
        <v>1000</v>
      </c>
      <c r="E225" s="177">
        <f t="shared" si="33"/>
        <v>0</v>
      </c>
      <c r="F225" s="17">
        <v>1000</v>
      </c>
      <c r="G225" s="143"/>
      <c r="H225" s="143"/>
      <c r="I225" s="16">
        <v>0</v>
      </c>
    </row>
    <row r="226" spans="1:9" x14ac:dyDescent="0.25">
      <c r="A226" s="8"/>
      <c r="B226" s="3">
        <v>322</v>
      </c>
      <c r="C226" s="4" t="s">
        <v>68</v>
      </c>
      <c r="D226" s="17">
        <v>4000</v>
      </c>
      <c r="E226" s="177">
        <f t="shared" si="33"/>
        <v>0</v>
      </c>
      <c r="F226" s="17">
        <v>4000</v>
      </c>
      <c r="G226" s="143"/>
      <c r="H226" s="143"/>
      <c r="I226" s="16">
        <v>0</v>
      </c>
    </row>
    <row r="227" spans="1:9" x14ac:dyDescent="0.25">
      <c r="A227" s="8"/>
      <c r="B227" s="3">
        <v>329</v>
      </c>
      <c r="C227" s="4" t="s">
        <v>13</v>
      </c>
      <c r="D227" s="17">
        <v>2000</v>
      </c>
      <c r="E227" s="177">
        <f t="shared" si="33"/>
        <v>0</v>
      </c>
      <c r="F227" s="17">
        <v>2000</v>
      </c>
      <c r="G227" s="143"/>
      <c r="H227" s="143"/>
      <c r="I227" s="16">
        <v>0</v>
      </c>
    </row>
    <row r="228" spans="1:9" x14ac:dyDescent="0.25">
      <c r="A228" s="8"/>
      <c r="B228" s="3">
        <v>4</v>
      </c>
      <c r="C228" s="4" t="s">
        <v>38</v>
      </c>
      <c r="D228" s="17">
        <v>0</v>
      </c>
      <c r="E228" s="177">
        <f t="shared" si="33"/>
        <v>0</v>
      </c>
      <c r="F228" s="17">
        <v>0</v>
      </c>
      <c r="G228" s="143"/>
      <c r="H228" s="143"/>
      <c r="I228" s="16">
        <v>0</v>
      </c>
    </row>
    <row r="229" spans="1:9" x14ac:dyDescent="0.25">
      <c r="A229" s="8"/>
      <c r="B229" s="3">
        <v>42</v>
      </c>
      <c r="C229" s="4" t="s">
        <v>53</v>
      </c>
      <c r="D229" s="17">
        <v>0</v>
      </c>
      <c r="E229" s="177">
        <f t="shared" si="33"/>
        <v>0</v>
      </c>
      <c r="F229" s="17">
        <v>0</v>
      </c>
      <c r="G229" s="143">
        <v>0</v>
      </c>
      <c r="H229" s="143">
        <v>0</v>
      </c>
      <c r="I229" s="16">
        <v>0</v>
      </c>
    </row>
    <row r="230" spans="1:9" x14ac:dyDescent="0.25">
      <c r="A230" s="8"/>
      <c r="B230" s="3">
        <v>422</v>
      </c>
      <c r="C230" s="4" t="s">
        <v>70</v>
      </c>
      <c r="D230" s="17">
        <v>0</v>
      </c>
      <c r="E230" s="177">
        <f t="shared" si="33"/>
        <v>0</v>
      </c>
      <c r="F230" s="17">
        <v>0</v>
      </c>
      <c r="G230" s="143"/>
      <c r="H230" s="143"/>
      <c r="I230" s="16">
        <v>0</v>
      </c>
    </row>
    <row r="231" spans="1:9" x14ac:dyDescent="0.25">
      <c r="A231" s="45" t="s">
        <v>89</v>
      </c>
      <c r="B231" s="46" t="s">
        <v>97</v>
      </c>
      <c r="C231" s="52"/>
      <c r="D231" s="53">
        <v>0</v>
      </c>
      <c r="E231" s="215">
        <f>E233</f>
        <v>1000</v>
      </c>
      <c r="F231" s="53">
        <f>F233</f>
        <v>1000</v>
      </c>
      <c r="G231" s="155">
        <f>G233</f>
        <v>0</v>
      </c>
      <c r="H231" s="141">
        <f>H233</f>
        <v>0</v>
      </c>
      <c r="I231" s="54"/>
    </row>
    <row r="232" spans="1:9" x14ac:dyDescent="0.25">
      <c r="A232" s="31"/>
      <c r="B232" s="32" t="s">
        <v>98</v>
      </c>
      <c r="C232" s="33"/>
      <c r="D232" s="40"/>
      <c r="E232" s="199"/>
      <c r="F232" s="40"/>
      <c r="G232" s="142"/>
      <c r="H232" s="142"/>
      <c r="I232" s="35"/>
    </row>
    <row r="233" spans="1:9" x14ac:dyDescent="0.25">
      <c r="A233" s="8"/>
      <c r="B233" s="3">
        <v>3</v>
      </c>
      <c r="C233" s="4" t="s">
        <v>6</v>
      </c>
      <c r="D233" s="16">
        <v>0</v>
      </c>
      <c r="E233" s="177">
        <f>F233-D233</f>
        <v>1000</v>
      </c>
      <c r="F233" s="16">
        <f>F234</f>
        <v>1000</v>
      </c>
      <c r="G233" s="146">
        <f>G234</f>
        <v>0</v>
      </c>
      <c r="H233" s="146">
        <f>H234</f>
        <v>0</v>
      </c>
      <c r="I233" s="16">
        <v>0</v>
      </c>
    </row>
    <row r="234" spans="1:9" x14ac:dyDescent="0.25">
      <c r="A234" s="8"/>
      <c r="B234" s="3">
        <v>32</v>
      </c>
      <c r="C234" s="4" t="s">
        <v>10</v>
      </c>
      <c r="D234" s="17">
        <v>0</v>
      </c>
      <c r="E234" s="177">
        <f>F234-D234</f>
        <v>1000</v>
      </c>
      <c r="F234" s="17">
        <f>F235</f>
        <v>1000</v>
      </c>
      <c r="G234" s="143">
        <v>0</v>
      </c>
      <c r="H234" s="143">
        <v>0</v>
      </c>
      <c r="I234" s="16">
        <v>0</v>
      </c>
    </row>
    <row r="235" spans="1:9" x14ac:dyDescent="0.25">
      <c r="A235" s="8"/>
      <c r="B235" s="3">
        <v>322</v>
      </c>
      <c r="C235" s="4" t="s">
        <v>68</v>
      </c>
      <c r="D235" s="17">
        <v>0</v>
      </c>
      <c r="E235" s="177">
        <f>F235-D235</f>
        <v>1000</v>
      </c>
      <c r="F235" s="17">
        <v>1000</v>
      </c>
      <c r="G235" s="143"/>
      <c r="H235" s="143"/>
      <c r="I235" s="16">
        <v>0</v>
      </c>
    </row>
    <row r="236" spans="1:9" x14ac:dyDescent="0.25">
      <c r="A236" s="45" t="s">
        <v>50</v>
      </c>
      <c r="B236" s="46" t="s">
        <v>58</v>
      </c>
      <c r="C236" s="47" t="s">
        <v>57</v>
      </c>
      <c r="D236" s="49">
        <f>SUM(D238)</f>
        <v>14000</v>
      </c>
      <c r="E236" s="215">
        <f>F236-D236</f>
        <v>0</v>
      </c>
      <c r="F236" s="49">
        <f>F238</f>
        <v>14000</v>
      </c>
      <c r="G236" s="141">
        <f>G238</f>
        <v>14000</v>
      </c>
      <c r="H236" s="141">
        <f>H238</f>
        <v>14000</v>
      </c>
      <c r="I236" s="49">
        <f>(F236/D236)*100</f>
        <v>100</v>
      </c>
    </row>
    <row r="237" spans="1:9" x14ac:dyDescent="0.25">
      <c r="A237" s="31"/>
      <c r="B237" s="32" t="s">
        <v>59</v>
      </c>
      <c r="C237" s="39"/>
      <c r="D237" s="40"/>
      <c r="E237" s="199"/>
      <c r="F237" s="40"/>
      <c r="G237" s="142"/>
      <c r="H237" s="142"/>
      <c r="I237" s="35"/>
    </row>
    <row r="238" spans="1:9" x14ac:dyDescent="0.25">
      <c r="A238" s="8"/>
      <c r="B238" s="3">
        <v>3</v>
      </c>
      <c r="C238" s="4" t="s">
        <v>6</v>
      </c>
      <c r="D238" s="16">
        <f>D239</f>
        <v>14000</v>
      </c>
      <c r="E238" s="176">
        <f>F238-D238</f>
        <v>0</v>
      </c>
      <c r="F238" s="16">
        <f>F239</f>
        <v>14000</v>
      </c>
      <c r="G238" s="146">
        <f>G239</f>
        <v>14000</v>
      </c>
      <c r="H238" s="146">
        <f>H239</f>
        <v>14000</v>
      </c>
      <c r="I238" s="16">
        <f t="shared" ref="I238:I240" si="34">(F238/D238)*100</f>
        <v>100</v>
      </c>
    </row>
    <row r="239" spans="1:9" x14ac:dyDescent="0.25">
      <c r="A239" s="8"/>
      <c r="B239" s="3">
        <v>32</v>
      </c>
      <c r="C239" s="4" t="s">
        <v>10</v>
      </c>
      <c r="D239" s="17">
        <f>D240</f>
        <v>14000</v>
      </c>
      <c r="E239" s="177">
        <f>F239-D239</f>
        <v>0</v>
      </c>
      <c r="F239" s="17">
        <f>F240</f>
        <v>14000</v>
      </c>
      <c r="G239" s="143">
        <v>14000</v>
      </c>
      <c r="H239" s="143">
        <v>14000</v>
      </c>
      <c r="I239" s="16">
        <f t="shared" si="34"/>
        <v>100</v>
      </c>
    </row>
    <row r="240" spans="1:9" x14ac:dyDescent="0.25">
      <c r="A240" s="8"/>
      <c r="B240" s="3">
        <v>322</v>
      </c>
      <c r="C240" s="4" t="s">
        <v>16</v>
      </c>
      <c r="D240" s="17">
        <v>14000</v>
      </c>
      <c r="E240" s="177">
        <f>F240-D240</f>
        <v>0</v>
      </c>
      <c r="F240" s="17">
        <v>14000</v>
      </c>
      <c r="G240" s="143"/>
      <c r="H240" s="143"/>
      <c r="I240" s="16">
        <f t="shared" si="34"/>
        <v>100</v>
      </c>
    </row>
    <row r="241" spans="1:9" x14ac:dyDescent="0.25">
      <c r="A241" s="56">
        <v>2302</v>
      </c>
      <c r="B241" s="37" t="s">
        <v>77</v>
      </c>
      <c r="C241" s="55"/>
      <c r="D241" s="57">
        <f>D242+D250+D255+D260</f>
        <v>91827.5</v>
      </c>
      <c r="E241" s="220">
        <f>F241-D241</f>
        <v>0</v>
      </c>
      <c r="F241" s="57">
        <f>F242+F250+F260</f>
        <v>91827.5</v>
      </c>
      <c r="G241" s="147">
        <f>G242+G250+G255+G260</f>
        <v>26075.5</v>
      </c>
      <c r="H241" s="147">
        <f>H242+H250+H255+H260</f>
        <v>12000</v>
      </c>
      <c r="I241" s="121">
        <f>(F241/D241)*100</f>
        <v>100</v>
      </c>
    </row>
    <row r="242" spans="1:9" x14ac:dyDescent="0.25">
      <c r="A242" s="45" t="s">
        <v>168</v>
      </c>
      <c r="B242" s="95" t="s">
        <v>169</v>
      </c>
      <c r="C242" s="96"/>
      <c r="D242" s="97">
        <f>SUM(D244)</f>
        <v>11100</v>
      </c>
      <c r="E242" s="219">
        <f>F242-D242</f>
        <v>0</v>
      </c>
      <c r="F242" s="97">
        <f>F244</f>
        <v>11100</v>
      </c>
      <c r="G242" s="156">
        <f>G244</f>
        <v>11100</v>
      </c>
      <c r="H242" s="141">
        <f>H244</f>
        <v>11100</v>
      </c>
      <c r="I242" s="49">
        <f>(F242/D242)*100</f>
        <v>100</v>
      </c>
    </row>
    <row r="243" spans="1:9" x14ac:dyDescent="0.25">
      <c r="A243" s="91"/>
      <c r="B243" s="32" t="s">
        <v>56</v>
      </c>
      <c r="C243" s="92"/>
      <c r="D243" s="93"/>
      <c r="E243" s="200"/>
      <c r="F243" s="93"/>
      <c r="G243" s="157"/>
      <c r="H243" s="157"/>
      <c r="I243" s="93"/>
    </row>
    <row r="244" spans="1:9" x14ac:dyDescent="0.25">
      <c r="A244" s="99"/>
      <c r="B244" s="98">
        <v>3</v>
      </c>
      <c r="C244" s="4" t="s">
        <v>6</v>
      </c>
      <c r="D244" s="127">
        <f>D245+D248</f>
        <v>11100</v>
      </c>
      <c r="E244" s="176">
        <f t="shared" ref="E244:E249" si="35">F244-D244</f>
        <v>0</v>
      </c>
      <c r="F244" s="127">
        <f>F245+F248</f>
        <v>11100</v>
      </c>
      <c r="G244" s="178">
        <f>G245+G248</f>
        <v>11100</v>
      </c>
      <c r="H244" s="146">
        <f>H245+H248</f>
        <v>11100</v>
      </c>
      <c r="I244" s="16">
        <f t="shared" ref="I244:I249" si="36">(F244/D244)*100</f>
        <v>100</v>
      </c>
    </row>
    <row r="245" spans="1:9" x14ac:dyDescent="0.25">
      <c r="A245" s="99"/>
      <c r="B245" s="98">
        <v>31</v>
      </c>
      <c r="C245" s="4" t="s">
        <v>7</v>
      </c>
      <c r="D245" s="94">
        <f>D246+D247</f>
        <v>9600</v>
      </c>
      <c r="E245" s="177">
        <f t="shared" si="35"/>
        <v>0</v>
      </c>
      <c r="F245" s="94">
        <f>F246+F247</f>
        <v>9600</v>
      </c>
      <c r="G245" s="158">
        <v>9600</v>
      </c>
      <c r="H245" s="158">
        <v>9600</v>
      </c>
      <c r="I245" s="16">
        <f t="shared" si="36"/>
        <v>100</v>
      </c>
    </row>
    <row r="246" spans="1:9" x14ac:dyDescent="0.25">
      <c r="A246" s="90"/>
      <c r="B246" s="98">
        <v>311</v>
      </c>
      <c r="C246" s="4" t="s">
        <v>37</v>
      </c>
      <c r="D246" s="94">
        <v>8200</v>
      </c>
      <c r="E246" s="177">
        <f t="shared" si="35"/>
        <v>0</v>
      </c>
      <c r="F246" s="94">
        <v>8200</v>
      </c>
      <c r="G246" s="158"/>
      <c r="H246" s="158"/>
      <c r="I246" s="16">
        <f t="shared" si="36"/>
        <v>100</v>
      </c>
    </row>
    <row r="247" spans="1:9" x14ac:dyDescent="0.25">
      <c r="A247" s="90"/>
      <c r="B247" s="98">
        <v>313</v>
      </c>
      <c r="C247" s="4" t="s">
        <v>9</v>
      </c>
      <c r="D247" s="94">
        <v>1400</v>
      </c>
      <c r="E247" s="177">
        <f t="shared" si="35"/>
        <v>0</v>
      </c>
      <c r="F247" s="94">
        <v>1400</v>
      </c>
      <c r="G247" s="158"/>
      <c r="H247" s="158"/>
      <c r="I247" s="16">
        <f t="shared" si="36"/>
        <v>100</v>
      </c>
    </row>
    <row r="248" spans="1:9" x14ac:dyDescent="0.25">
      <c r="A248" s="90"/>
      <c r="B248" s="98">
        <v>32</v>
      </c>
      <c r="C248" s="4" t="s">
        <v>10</v>
      </c>
      <c r="D248" s="94">
        <f>D249</f>
        <v>1500</v>
      </c>
      <c r="E248" s="177">
        <f t="shared" si="35"/>
        <v>0</v>
      </c>
      <c r="F248" s="94">
        <f>F249</f>
        <v>1500</v>
      </c>
      <c r="G248" s="158">
        <v>1500</v>
      </c>
      <c r="H248" s="158">
        <v>1500</v>
      </c>
      <c r="I248" s="16">
        <f t="shared" si="36"/>
        <v>100</v>
      </c>
    </row>
    <row r="249" spans="1:9" x14ac:dyDescent="0.25">
      <c r="A249" s="90"/>
      <c r="B249" s="98">
        <v>321</v>
      </c>
      <c r="C249" s="4" t="s">
        <v>144</v>
      </c>
      <c r="D249" s="94">
        <v>1500</v>
      </c>
      <c r="E249" s="177">
        <f t="shared" si="35"/>
        <v>0</v>
      </c>
      <c r="F249" s="94">
        <v>1500</v>
      </c>
      <c r="G249" s="158"/>
      <c r="H249" s="158"/>
      <c r="I249" s="16">
        <f t="shared" si="36"/>
        <v>100</v>
      </c>
    </row>
    <row r="250" spans="1:9" x14ac:dyDescent="0.25">
      <c r="A250" s="45" t="s">
        <v>79</v>
      </c>
      <c r="B250" s="46" t="s">
        <v>67</v>
      </c>
      <c r="C250" s="47"/>
      <c r="D250" s="49">
        <f>SUM(D252)</f>
        <v>900</v>
      </c>
      <c r="E250" s="215">
        <f>F250-D250</f>
        <v>0</v>
      </c>
      <c r="F250" s="49">
        <f>F252</f>
        <v>900</v>
      </c>
      <c r="G250" s="141">
        <f>G252</f>
        <v>900</v>
      </c>
      <c r="H250" s="141">
        <f>H252</f>
        <v>900</v>
      </c>
      <c r="I250" s="49">
        <f>(F250/D250)*100</f>
        <v>100</v>
      </c>
    </row>
    <row r="251" spans="1:9" x14ac:dyDescent="0.25">
      <c r="A251" s="31"/>
      <c r="B251" s="32" t="s">
        <v>59</v>
      </c>
      <c r="C251" s="39"/>
      <c r="D251" s="40"/>
      <c r="E251" s="199"/>
      <c r="F251" s="40">
        <f>F252</f>
        <v>900</v>
      </c>
      <c r="G251" s="142"/>
      <c r="H251" s="142"/>
      <c r="I251" s="35"/>
    </row>
    <row r="252" spans="1:9" x14ac:dyDescent="0.25">
      <c r="A252" s="8"/>
      <c r="B252" s="3">
        <v>3</v>
      </c>
      <c r="C252" s="4" t="s">
        <v>6</v>
      </c>
      <c r="D252" s="16">
        <f>D253</f>
        <v>900</v>
      </c>
      <c r="E252" s="176">
        <f>F252-D252</f>
        <v>0</v>
      </c>
      <c r="F252" s="16">
        <f>F253</f>
        <v>900</v>
      </c>
      <c r="G252" s="146">
        <f>G253</f>
        <v>900</v>
      </c>
      <c r="H252" s="146">
        <f>H253</f>
        <v>900</v>
      </c>
      <c r="I252" s="16">
        <f t="shared" ref="I252:I254" si="37">(F252/D252)*100</f>
        <v>100</v>
      </c>
    </row>
    <row r="253" spans="1:9" x14ac:dyDescent="0.25">
      <c r="A253" s="8"/>
      <c r="B253" s="3">
        <v>32</v>
      </c>
      <c r="C253" s="4" t="s">
        <v>10</v>
      </c>
      <c r="D253" s="17">
        <f>D254</f>
        <v>900</v>
      </c>
      <c r="E253" s="177">
        <f>F253-D253</f>
        <v>0</v>
      </c>
      <c r="F253" s="17">
        <f>F254</f>
        <v>900</v>
      </c>
      <c r="G253" s="143">
        <v>900</v>
      </c>
      <c r="H253" s="143">
        <v>900</v>
      </c>
      <c r="I253" s="16">
        <f t="shared" si="37"/>
        <v>100</v>
      </c>
    </row>
    <row r="254" spans="1:9" x14ac:dyDescent="0.25">
      <c r="A254" s="8"/>
      <c r="B254" s="3">
        <v>322</v>
      </c>
      <c r="C254" s="4" t="s">
        <v>68</v>
      </c>
      <c r="D254" s="17">
        <v>900</v>
      </c>
      <c r="E254" s="177">
        <f>F254-D254</f>
        <v>0</v>
      </c>
      <c r="F254" s="17">
        <v>900</v>
      </c>
      <c r="G254" s="143"/>
      <c r="H254" s="143"/>
      <c r="I254" s="16">
        <f t="shared" si="37"/>
        <v>100</v>
      </c>
    </row>
    <row r="255" spans="1:9" x14ac:dyDescent="0.25">
      <c r="A255" s="45" t="s">
        <v>99</v>
      </c>
      <c r="B255" s="46" t="s">
        <v>100</v>
      </c>
      <c r="C255" s="68"/>
      <c r="D255" s="53">
        <v>0</v>
      </c>
      <c r="E255" s="215">
        <f>F255-D255</f>
        <v>0</v>
      </c>
      <c r="F255" s="53">
        <v>0</v>
      </c>
      <c r="G255" s="159">
        <f>G257</f>
        <v>0</v>
      </c>
      <c r="H255" s="141">
        <f>H257</f>
        <v>0</v>
      </c>
      <c r="I255" s="53"/>
    </row>
    <row r="256" spans="1:9" x14ac:dyDescent="0.25">
      <c r="A256" s="31"/>
      <c r="B256" s="32" t="s">
        <v>46</v>
      </c>
      <c r="C256" s="39"/>
      <c r="D256" s="40"/>
      <c r="E256" s="199"/>
      <c r="F256" s="40"/>
      <c r="G256" s="142"/>
      <c r="H256" s="142"/>
      <c r="I256" s="35"/>
    </row>
    <row r="257" spans="1:9" x14ac:dyDescent="0.25">
      <c r="A257" s="69"/>
      <c r="B257" s="70">
        <v>3</v>
      </c>
      <c r="C257" s="72" t="s">
        <v>6</v>
      </c>
      <c r="D257" s="109">
        <v>0</v>
      </c>
      <c r="E257" s="176">
        <f t="shared" ref="E257:E263" si="38">F257-D257</f>
        <v>0</v>
      </c>
      <c r="F257" s="109">
        <v>0</v>
      </c>
      <c r="G257" s="146">
        <f>G258</f>
        <v>0</v>
      </c>
      <c r="H257" s="146">
        <f>H258</f>
        <v>0</v>
      </c>
      <c r="I257" s="16">
        <v>0</v>
      </c>
    </row>
    <row r="258" spans="1:9" x14ac:dyDescent="0.25">
      <c r="A258" s="8"/>
      <c r="B258" s="3">
        <v>32</v>
      </c>
      <c r="C258" s="4" t="s">
        <v>10</v>
      </c>
      <c r="D258" s="17">
        <v>0</v>
      </c>
      <c r="E258" s="177">
        <f t="shared" si="38"/>
        <v>0</v>
      </c>
      <c r="F258" s="17">
        <v>0</v>
      </c>
      <c r="G258" s="143">
        <v>0</v>
      </c>
      <c r="H258" s="143">
        <v>0</v>
      </c>
      <c r="I258" s="16">
        <v>0</v>
      </c>
    </row>
    <row r="259" spans="1:9" x14ac:dyDescent="0.25">
      <c r="A259" s="8"/>
      <c r="B259" s="3">
        <v>322</v>
      </c>
      <c r="C259" s="4" t="s">
        <v>68</v>
      </c>
      <c r="D259" s="17">
        <v>0</v>
      </c>
      <c r="E259" s="177">
        <f t="shared" si="38"/>
        <v>0</v>
      </c>
      <c r="F259" s="17">
        <v>0</v>
      </c>
      <c r="G259" s="143"/>
      <c r="H259" s="143"/>
      <c r="I259" s="16">
        <v>0</v>
      </c>
    </row>
    <row r="260" spans="1:9" x14ac:dyDescent="0.25">
      <c r="A260" s="115" t="s">
        <v>204</v>
      </c>
      <c r="B260" s="116" t="s">
        <v>205</v>
      </c>
      <c r="C260" s="117"/>
      <c r="D260" s="217">
        <f>D261</f>
        <v>79827.5</v>
      </c>
      <c r="E260" s="215">
        <f t="shared" si="38"/>
        <v>0</v>
      </c>
      <c r="F260" s="217">
        <f>F261</f>
        <v>79827.5</v>
      </c>
      <c r="G260" s="218">
        <f>G261</f>
        <v>14075.5</v>
      </c>
      <c r="H260" s="141">
        <f>H262</f>
        <v>0</v>
      </c>
      <c r="I260" s="49">
        <v>0</v>
      </c>
    </row>
    <row r="261" spans="1:9" x14ac:dyDescent="0.25">
      <c r="A261" s="118"/>
      <c r="B261" s="119">
        <v>4</v>
      </c>
      <c r="C261" s="4" t="s">
        <v>38</v>
      </c>
      <c r="D261" s="71">
        <f>D262</f>
        <v>79827.5</v>
      </c>
      <c r="E261" s="177">
        <f t="shared" si="38"/>
        <v>0</v>
      </c>
      <c r="F261" s="71">
        <f>F262</f>
        <v>79827.5</v>
      </c>
      <c r="G261" s="143">
        <f>G262</f>
        <v>14075.5</v>
      </c>
      <c r="H261" s="146">
        <f>H262</f>
        <v>0</v>
      </c>
      <c r="I261" s="16">
        <v>0</v>
      </c>
    </row>
    <row r="262" spans="1:9" x14ac:dyDescent="0.25">
      <c r="A262" s="118"/>
      <c r="B262" s="119">
        <v>42</v>
      </c>
      <c r="C262" s="4" t="s">
        <v>39</v>
      </c>
      <c r="D262" s="71">
        <f>D263</f>
        <v>79827.5</v>
      </c>
      <c r="E262" s="177">
        <f t="shared" si="38"/>
        <v>0</v>
      </c>
      <c r="F262" s="71">
        <f>F263</f>
        <v>79827.5</v>
      </c>
      <c r="G262" s="160">
        <v>14075.5</v>
      </c>
      <c r="H262" s="160">
        <v>0</v>
      </c>
      <c r="I262" s="16">
        <v>0</v>
      </c>
    </row>
    <row r="263" spans="1:9" x14ac:dyDescent="0.25">
      <c r="A263" s="118"/>
      <c r="B263" s="119">
        <v>422</v>
      </c>
      <c r="C263" s="4" t="s">
        <v>40</v>
      </c>
      <c r="D263" s="71">
        <v>79827.5</v>
      </c>
      <c r="E263" s="177">
        <f t="shared" si="38"/>
        <v>0</v>
      </c>
      <c r="F263" s="71">
        <v>79827.5</v>
      </c>
      <c r="G263" s="160"/>
      <c r="H263" s="160"/>
      <c r="I263" s="16">
        <v>0</v>
      </c>
    </row>
    <row r="264" spans="1:9" x14ac:dyDescent="0.25">
      <c r="A264" s="56">
        <v>2401</v>
      </c>
      <c r="B264" s="37" t="s">
        <v>76</v>
      </c>
      <c r="C264" s="55"/>
      <c r="D264" s="57">
        <f>D265+D270</f>
        <v>0</v>
      </c>
      <c r="E264" s="196">
        <f>E265</f>
        <v>142453.85999999999</v>
      </c>
      <c r="F264" s="57">
        <f>F265</f>
        <v>142453.85999999999</v>
      </c>
      <c r="G264" s="147">
        <f>G265+G270</f>
        <v>0</v>
      </c>
      <c r="H264" s="147">
        <f>H265+H270</f>
        <v>0</v>
      </c>
      <c r="I264" s="121" t="e">
        <f>(F264/D264)*100</f>
        <v>#DIV/0!</v>
      </c>
    </row>
    <row r="265" spans="1:9" x14ac:dyDescent="0.25">
      <c r="A265" s="50" t="s">
        <v>101</v>
      </c>
      <c r="B265" s="51" t="s">
        <v>102</v>
      </c>
      <c r="C265" s="52"/>
      <c r="D265" s="49">
        <f>D267</f>
        <v>0</v>
      </c>
      <c r="E265" s="215">
        <f>F265-D265</f>
        <v>142453.85999999999</v>
      </c>
      <c r="F265" s="49">
        <f>F267</f>
        <v>142453.85999999999</v>
      </c>
      <c r="G265" s="141">
        <f>G272</f>
        <v>0</v>
      </c>
      <c r="H265" s="141">
        <f>H267</f>
        <v>0</v>
      </c>
      <c r="I265" s="49" t="e">
        <f>(F265/D265)*100</f>
        <v>#DIV/0!</v>
      </c>
    </row>
    <row r="266" spans="1:9" x14ac:dyDescent="0.25">
      <c r="A266" s="31"/>
      <c r="B266" s="32" t="s">
        <v>56</v>
      </c>
      <c r="C266" s="39"/>
      <c r="D266" s="40"/>
      <c r="E266" s="199"/>
      <c r="F266" s="40"/>
      <c r="G266" s="142"/>
      <c r="H266" s="142"/>
      <c r="I266" s="35"/>
    </row>
    <row r="267" spans="1:9" x14ac:dyDescent="0.25">
      <c r="A267" s="8"/>
      <c r="B267" s="3">
        <v>3</v>
      </c>
      <c r="C267" s="4" t="s">
        <v>72</v>
      </c>
      <c r="D267" s="16">
        <v>0</v>
      </c>
      <c r="E267" s="177">
        <f>F267-D267</f>
        <v>142453.85999999999</v>
      </c>
      <c r="F267" s="16">
        <f>F268</f>
        <v>142453.85999999999</v>
      </c>
      <c r="G267" s="143">
        <f>G268</f>
        <v>0</v>
      </c>
      <c r="H267" s="146">
        <f>H268</f>
        <v>0</v>
      </c>
      <c r="I267" s="16" t="e">
        <f t="shared" ref="I267:I269" si="39">(F267/D267)*100</f>
        <v>#DIV/0!</v>
      </c>
    </row>
    <row r="268" spans="1:9" x14ac:dyDescent="0.25">
      <c r="A268" s="8"/>
      <c r="B268" s="3">
        <v>32</v>
      </c>
      <c r="C268" s="4" t="s">
        <v>10</v>
      </c>
      <c r="D268" s="12">
        <v>0</v>
      </c>
      <c r="E268" s="177">
        <f>F268-D268</f>
        <v>142453.85999999999</v>
      </c>
      <c r="F268" s="12">
        <f>F269</f>
        <v>142453.85999999999</v>
      </c>
      <c r="G268" s="143">
        <v>0</v>
      </c>
      <c r="H268" s="143">
        <v>0</v>
      </c>
      <c r="I268" s="16" t="e">
        <f t="shared" si="39"/>
        <v>#DIV/0!</v>
      </c>
    </row>
    <row r="269" spans="1:9" x14ac:dyDescent="0.25">
      <c r="A269" s="8"/>
      <c r="B269" s="3">
        <v>323</v>
      </c>
      <c r="C269" s="4" t="s">
        <v>73</v>
      </c>
      <c r="D269" s="12">
        <v>0</v>
      </c>
      <c r="E269" s="177">
        <f>F269-D269</f>
        <v>142453.85999999999</v>
      </c>
      <c r="F269" s="12">
        <v>142453.85999999999</v>
      </c>
      <c r="G269" s="143"/>
      <c r="H269" s="143"/>
      <c r="I269" s="16" t="e">
        <f t="shared" si="39"/>
        <v>#DIV/0!</v>
      </c>
    </row>
    <row r="270" spans="1:9" x14ac:dyDescent="0.25">
      <c r="A270" s="50" t="s">
        <v>82</v>
      </c>
      <c r="B270" s="51" t="s">
        <v>83</v>
      </c>
      <c r="C270" s="52"/>
      <c r="D270" s="54">
        <v>0</v>
      </c>
      <c r="E270" s="201">
        <v>0</v>
      </c>
      <c r="F270" s="54">
        <v>0</v>
      </c>
      <c r="G270" s="155">
        <f>G272</f>
        <v>0</v>
      </c>
      <c r="H270" s="141">
        <f>H272</f>
        <v>0</v>
      </c>
      <c r="I270" s="49">
        <v>0</v>
      </c>
    </row>
    <row r="271" spans="1:9" x14ac:dyDescent="0.25">
      <c r="A271" s="31"/>
      <c r="B271" s="32" t="s">
        <v>179</v>
      </c>
      <c r="C271" s="39"/>
      <c r="D271" s="35"/>
      <c r="E271" s="34"/>
      <c r="F271" s="35"/>
      <c r="G271" s="142"/>
      <c r="H271" s="142"/>
      <c r="I271" s="35"/>
    </row>
    <row r="272" spans="1:9" x14ac:dyDescent="0.25">
      <c r="A272" s="8"/>
      <c r="B272" s="3">
        <v>3</v>
      </c>
      <c r="C272" s="4" t="s">
        <v>6</v>
      </c>
      <c r="D272" s="16">
        <v>0</v>
      </c>
      <c r="E272" s="177">
        <f t="shared" ref="E272:E278" si="40">F272-D272</f>
        <v>0</v>
      </c>
      <c r="F272" s="16">
        <v>0</v>
      </c>
      <c r="G272" s="146">
        <f>G273</f>
        <v>0</v>
      </c>
      <c r="H272" s="146">
        <f>H273</f>
        <v>0</v>
      </c>
      <c r="I272" s="16">
        <v>0</v>
      </c>
    </row>
    <row r="273" spans="1:9" x14ac:dyDescent="0.25">
      <c r="A273" s="8"/>
      <c r="B273" s="3">
        <v>32</v>
      </c>
      <c r="C273" s="4" t="s">
        <v>10</v>
      </c>
      <c r="D273" s="17">
        <v>0</v>
      </c>
      <c r="E273" s="177">
        <f t="shared" si="40"/>
        <v>0</v>
      </c>
      <c r="F273" s="17">
        <v>0</v>
      </c>
      <c r="G273" s="143">
        <v>0</v>
      </c>
      <c r="H273" s="143">
        <v>0</v>
      </c>
      <c r="I273" s="16">
        <v>0</v>
      </c>
    </row>
    <row r="274" spans="1:9" x14ac:dyDescent="0.25">
      <c r="A274" s="8"/>
      <c r="B274" s="3">
        <v>322</v>
      </c>
      <c r="C274" s="4" t="s">
        <v>68</v>
      </c>
      <c r="D274" s="17">
        <v>0</v>
      </c>
      <c r="E274" s="177">
        <f t="shared" si="40"/>
        <v>0</v>
      </c>
      <c r="F274" s="17">
        <v>0</v>
      </c>
      <c r="G274" s="143"/>
      <c r="H274" s="143"/>
      <c r="I274" s="16">
        <v>0</v>
      </c>
    </row>
    <row r="275" spans="1:9" x14ac:dyDescent="0.25">
      <c r="A275" s="8"/>
      <c r="B275" s="3">
        <v>323</v>
      </c>
      <c r="C275" s="4" t="s">
        <v>71</v>
      </c>
      <c r="D275" s="17">
        <v>0</v>
      </c>
      <c r="E275" s="177">
        <f t="shared" si="40"/>
        <v>0</v>
      </c>
      <c r="F275" s="17">
        <v>0</v>
      </c>
      <c r="G275" s="143"/>
      <c r="H275" s="143"/>
      <c r="I275" s="16">
        <v>0</v>
      </c>
    </row>
    <row r="276" spans="1:9" x14ac:dyDescent="0.25">
      <c r="A276" s="8"/>
      <c r="B276" s="3">
        <v>329</v>
      </c>
      <c r="C276" s="4" t="s">
        <v>13</v>
      </c>
      <c r="D276" s="17">
        <v>0</v>
      </c>
      <c r="E276" s="177">
        <f t="shared" si="40"/>
        <v>0</v>
      </c>
      <c r="F276" s="17">
        <v>0</v>
      </c>
      <c r="G276" s="143"/>
      <c r="H276" s="143"/>
      <c r="I276" s="16">
        <v>0</v>
      </c>
    </row>
    <row r="277" spans="1:9" x14ac:dyDescent="0.25">
      <c r="A277" s="112">
        <v>2403</v>
      </c>
      <c r="B277" s="111" t="s">
        <v>198</v>
      </c>
      <c r="C277" s="55"/>
      <c r="D277" s="57">
        <f>D278</f>
        <v>0</v>
      </c>
      <c r="E277" s="216">
        <f t="shared" si="40"/>
        <v>7500</v>
      </c>
      <c r="F277" s="57">
        <f>F278</f>
        <v>7500</v>
      </c>
      <c r="G277" s="147">
        <f>G278</f>
        <v>0</v>
      </c>
      <c r="H277" s="147">
        <f>H278</f>
        <v>0</v>
      </c>
      <c r="I277" s="121" t="e">
        <f>(F277/D277)*100</f>
        <v>#DIV/0!</v>
      </c>
    </row>
    <row r="278" spans="1:9" x14ac:dyDescent="0.25">
      <c r="A278" s="50" t="s">
        <v>199</v>
      </c>
      <c r="B278" s="51" t="s">
        <v>200</v>
      </c>
      <c r="C278" s="52"/>
      <c r="D278" s="53">
        <f>D280</f>
        <v>0</v>
      </c>
      <c r="E278" s="215">
        <f t="shared" si="40"/>
        <v>7500</v>
      </c>
      <c r="F278" s="53">
        <f>F280</f>
        <v>7500</v>
      </c>
      <c r="G278" s="155">
        <f>G280</f>
        <v>0</v>
      </c>
      <c r="H278" s="141">
        <f>H280</f>
        <v>0</v>
      </c>
      <c r="I278" s="49" t="e">
        <f>(F278/D278)*100</f>
        <v>#DIV/0!</v>
      </c>
    </row>
    <row r="279" spans="1:9" x14ac:dyDescent="0.25">
      <c r="A279" s="31"/>
      <c r="B279" s="32" t="s">
        <v>66</v>
      </c>
      <c r="C279" s="39"/>
      <c r="D279" s="41"/>
      <c r="E279" s="198"/>
      <c r="F279" s="41"/>
      <c r="G279" s="142"/>
      <c r="H279" s="142"/>
      <c r="I279" s="35"/>
    </row>
    <row r="280" spans="1:9" x14ac:dyDescent="0.25">
      <c r="A280" s="8"/>
      <c r="B280" s="3">
        <v>4</v>
      </c>
      <c r="C280" s="4" t="s">
        <v>38</v>
      </c>
      <c r="D280" s="16">
        <v>0</v>
      </c>
      <c r="E280" s="176">
        <f>F280-D280</f>
        <v>7500</v>
      </c>
      <c r="F280" s="16">
        <f>F281</f>
        <v>7500</v>
      </c>
      <c r="G280" s="146">
        <f>G283</f>
        <v>0</v>
      </c>
      <c r="H280" s="146">
        <f>H283</f>
        <v>0</v>
      </c>
      <c r="I280" s="16" t="e">
        <f t="shared" ref="I280:I284" si="41">(F280/D280)*100</f>
        <v>#DIV/0!</v>
      </c>
    </row>
    <row r="281" spans="1:9" x14ac:dyDescent="0.25">
      <c r="A281" s="8"/>
      <c r="B281" s="3">
        <v>41</v>
      </c>
      <c r="C281" s="4" t="s">
        <v>235</v>
      </c>
      <c r="D281" s="17">
        <v>0</v>
      </c>
      <c r="E281" s="176"/>
      <c r="F281" s="17">
        <f>F282</f>
        <v>7500</v>
      </c>
      <c r="G281" s="146"/>
      <c r="H281" s="146"/>
      <c r="I281" s="16"/>
    </row>
    <row r="282" spans="1:9" x14ac:dyDescent="0.25">
      <c r="A282" s="8"/>
      <c r="B282" s="3">
        <v>412</v>
      </c>
      <c r="C282" s="4" t="s">
        <v>236</v>
      </c>
      <c r="D282" s="17">
        <v>0</v>
      </c>
      <c r="E282" s="177">
        <f>F282-D282</f>
        <v>7500</v>
      </c>
      <c r="F282" s="17">
        <v>7500</v>
      </c>
      <c r="G282" s="146"/>
      <c r="H282" s="146"/>
      <c r="I282" s="16"/>
    </row>
    <row r="283" spans="1:9" x14ac:dyDescent="0.25">
      <c r="A283" s="8"/>
      <c r="B283" s="3">
        <v>42</v>
      </c>
      <c r="C283" s="4" t="s">
        <v>39</v>
      </c>
      <c r="D283" s="17">
        <v>0</v>
      </c>
      <c r="E283" s="177">
        <f>F283-D283</f>
        <v>0</v>
      </c>
      <c r="F283" s="17">
        <v>0</v>
      </c>
      <c r="G283" s="143">
        <v>0</v>
      </c>
      <c r="H283" s="143">
        <v>0</v>
      </c>
      <c r="I283" s="16" t="e">
        <f t="shared" si="41"/>
        <v>#DIV/0!</v>
      </c>
    </row>
    <row r="284" spans="1:9" x14ac:dyDescent="0.25">
      <c r="A284" s="8"/>
      <c r="B284" s="3">
        <v>421</v>
      </c>
      <c r="C284" s="4" t="s">
        <v>173</v>
      </c>
      <c r="D284" s="17">
        <v>0</v>
      </c>
      <c r="E284" s="177">
        <f>F284-D284</f>
        <v>0</v>
      </c>
      <c r="F284" s="17">
        <v>0</v>
      </c>
      <c r="G284" s="143"/>
      <c r="H284" s="143"/>
      <c r="I284" s="16" t="e">
        <f t="shared" si="41"/>
        <v>#DIV/0!</v>
      </c>
    </row>
    <row r="285" spans="1:9" x14ac:dyDescent="0.25">
      <c r="A285" s="8"/>
      <c r="B285" s="3">
        <v>422</v>
      </c>
      <c r="C285" s="4" t="s">
        <v>40</v>
      </c>
      <c r="D285" s="17">
        <v>0</v>
      </c>
      <c r="E285" s="177">
        <f>F285-D285</f>
        <v>0</v>
      </c>
      <c r="F285" s="17">
        <v>0</v>
      </c>
      <c r="G285" s="143"/>
      <c r="H285" s="143"/>
      <c r="I285" s="16">
        <v>0</v>
      </c>
    </row>
    <row r="286" spans="1:9" hidden="1" x14ac:dyDescent="0.25">
      <c r="E286" s="202"/>
      <c r="H286" s="181"/>
      <c r="I286" s="4"/>
    </row>
    <row r="287" spans="1:9" hidden="1" x14ac:dyDescent="0.25">
      <c r="E287" s="202"/>
      <c r="H287" s="181"/>
      <c r="I287" s="4"/>
    </row>
    <row r="288" spans="1:9" hidden="1" x14ac:dyDescent="0.25">
      <c r="E288" s="202"/>
      <c r="H288" s="181"/>
      <c r="I288" s="4"/>
    </row>
    <row r="289" spans="1:9" hidden="1" x14ac:dyDescent="0.25">
      <c r="E289" s="202"/>
      <c r="H289" s="181"/>
      <c r="I289" s="4"/>
    </row>
    <row r="290" spans="1:9" hidden="1" x14ac:dyDescent="0.25">
      <c r="E290" s="202"/>
      <c r="H290" s="181"/>
      <c r="I290" s="4"/>
    </row>
    <row r="291" spans="1:9" hidden="1" x14ac:dyDescent="0.25">
      <c r="E291" s="202"/>
      <c r="H291" s="181"/>
      <c r="I291" s="4"/>
    </row>
    <row r="292" spans="1:9" hidden="1" x14ac:dyDescent="0.25">
      <c r="E292" s="202"/>
      <c r="H292" s="181"/>
      <c r="I292" s="4"/>
    </row>
    <row r="293" spans="1:9" hidden="1" x14ac:dyDescent="0.25">
      <c r="E293" s="202"/>
      <c r="H293" s="181"/>
      <c r="I293" s="4"/>
    </row>
    <row r="294" spans="1:9" hidden="1" x14ac:dyDescent="0.25">
      <c r="E294" s="202"/>
      <c r="H294" s="181"/>
      <c r="I294" s="4"/>
    </row>
    <row r="295" spans="1:9" hidden="1" x14ac:dyDescent="0.25">
      <c r="A295" s="8"/>
      <c r="B295" s="3"/>
      <c r="C295" s="4"/>
      <c r="D295" s="12"/>
      <c r="E295" s="14"/>
      <c r="F295" s="12"/>
      <c r="G295" s="143"/>
      <c r="H295" s="143"/>
      <c r="I295" s="12"/>
    </row>
    <row r="296" spans="1:9" hidden="1" x14ac:dyDescent="0.25">
      <c r="A296" s="8"/>
      <c r="B296" s="3"/>
      <c r="C296" s="4"/>
      <c r="D296" s="12"/>
      <c r="E296" s="14"/>
      <c r="F296" s="12"/>
      <c r="G296" s="143"/>
      <c r="H296" s="143"/>
      <c r="I296" s="12"/>
    </row>
    <row r="297" spans="1:9" x14ac:dyDescent="0.25">
      <c r="A297" s="112">
        <v>2405</v>
      </c>
      <c r="B297" s="111" t="s">
        <v>201</v>
      </c>
      <c r="C297" s="55"/>
      <c r="D297" s="57">
        <f>D298</f>
        <v>110800</v>
      </c>
      <c r="E297" s="216">
        <f>E298</f>
        <v>40115.75</v>
      </c>
      <c r="F297" s="57">
        <f>F298</f>
        <v>150915.75</v>
      </c>
      <c r="G297" s="147">
        <f>G298</f>
        <v>110800</v>
      </c>
      <c r="H297" s="147">
        <f>H298</f>
        <v>110800</v>
      </c>
      <c r="I297" s="121">
        <f>(F297/D297)*100</f>
        <v>136.20555054151623</v>
      </c>
    </row>
    <row r="298" spans="1:9" x14ac:dyDescent="0.25">
      <c r="A298" s="50" t="s">
        <v>84</v>
      </c>
      <c r="B298" s="51" t="s">
        <v>74</v>
      </c>
      <c r="C298" s="52"/>
      <c r="D298" s="49">
        <f>D300+D305+D310+D317+D323+D329</f>
        <v>110800</v>
      </c>
      <c r="E298" s="215">
        <f>F298-D298</f>
        <v>40115.75</v>
      </c>
      <c r="F298" s="49">
        <f>F300+F305+F310+F317+F323+F329+F337</f>
        <v>150915.75</v>
      </c>
      <c r="G298" s="141">
        <f>G300+G305+G310+G317+G323+G329</f>
        <v>110800</v>
      </c>
      <c r="H298" s="141">
        <f>H300+H305+H310+H317+H323+H329</f>
        <v>110800</v>
      </c>
      <c r="I298" s="49">
        <f>(F298/D298)*100</f>
        <v>136.20555054151623</v>
      </c>
    </row>
    <row r="299" spans="1:9" x14ac:dyDescent="0.25">
      <c r="A299" s="31"/>
      <c r="B299" s="32" t="s">
        <v>175</v>
      </c>
      <c r="C299" s="39"/>
      <c r="D299" s="35"/>
      <c r="E299" s="34"/>
      <c r="F299" s="35"/>
      <c r="G299" s="142"/>
      <c r="H299" s="142"/>
      <c r="I299" s="35"/>
    </row>
    <row r="300" spans="1:9" x14ac:dyDescent="0.25">
      <c r="A300" s="8"/>
      <c r="B300" s="3">
        <v>4</v>
      </c>
      <c r="C300" s="4" t="s">
        <v>38</v>
      </c>
      <c r="D300" s="16">
        <f>D301</f>
        <v>16300</v>
      </c>
      <c r="E300" s="176">
        <f>F300-D300</f>
        <v>0</v>
      </c>
      <c r="F300" s="16">
        <f>F301</f>
        <v>16300</v>
      </c>
      <c r="G300" s="146">
        <f>G301</f>
        <v>16300</v>
      </c>
      <c r="H300" s="146">
        <f>H301</f>
        <v>16300</v>
      </c>
      <c r="I300" s="16">
        <f t="shared" ref="I300:I303" si="42">(F300/D300)*100</f>
        <v>100</v>
      </c>
    </row>
    <row r="301" spans="1:9" x14ac:dyDescent="0.25">
      <c r="A301" s="8"/>
      <c r="B301" s="3">
        <v>42</v>
      </c>
      <c r="C301" s="4" t="s">
        <v>39</v>
      </c>
      <c r="D301" s="12">
        <f>D302+D303</f>
        <v>16300</v>
      </c>
      <c r="E301" s="177">
        <f>F301-D301</f>
        <v>0</v>
      </c>
      <c r="F301" s="12">
        <f>F302+F303</f>
        <v>16300</v>
      </c>
      <c r="G301" s="143">
        <v>16300</v>
      </c>
      <c r="H301" s="143">
        <v>16300</v>
      </c>
      <c r="I301" s="16">
        <f t="shared" si="42"/>
        <v>100</v>
      </c>
    </row>
    <row r="302" spans="1:9" x14ac:dyDescent="0.25">
      <c r="A302" s="8"/>
      <c r="B302" s="3">
        <v>422</v>
      </c>
      <c r="C302" s="4" t="s">
        <v>40</v>
      </c>
      <c r="D302" s="12">
        <v>15000</v>
      </c>
      <c r="E302" s="177">
        <f>F302-D302</f>
        <v>0</v>
      </c>
      <c r="F302" s="12">
        <v>15000</v>
      </c>
      <c r="G302" s="143"/>
      <c r="H302" s="143"/>
      <c r="I302" s="16">
        <f t="shared" si="42"/>
        <v>100</v>
      </c>
    </row>
    <row r="303" spans="1:9" x14ac:dyDescent="0.25">
      <c r="A303" s="19"/>
      <c r="B303" s="20">
        <v>424</v>
      </c>
      <c r="C303" s="21" t="s">
        <v>65</v>
      </c>
      <c r="D303" s="22">
        <v>1300</v>
      </c>
      <c r="E303" s="177">
        <f>F303-D303</f>
        <v>0</v>
      </c>
      <c r="F303" s="22">
        <v>1300</v>
      </c>
      <c r="G303" s="161"/>
      <c r="H303" s="143"/>
      <c r="I303" s="16">
        <f t="shared" si="42"/>
        <v>100</v>
      </c>
    </row>
    <row r="304" spans="1:9" x14ac:dyDescent="0.25">
      <c r="A304" s="42"/>
      <c r="B304" s="100" t="s">
        <v>176</v>
      </c>
      <c r="C304" s="43"/>
      <c r="D304" s="44"/>
      <c r="E304" s="203"/>
      <c r="F304" s="44"/>
      <c r="G304" s="162"/>
      <c r="H304" s="142"/>
      <c r="I304" s="35"/>
    </row>
    <row r="305" spans="1:9" x14ac:dyDescent="0.25">
      <c r="A305" s="19"/>
      <c r="B305" s="20">
        <v>4</v>
      </c>
      <c r="C305" s="4" t="s">
        <v>38</v>
      </c>
      <c r="D305" s="23">
        <f>SUM(D306)</f>
        <v>3500</v>
      </c>
      <c r="E305" s="177">
        <f>F305-D305</f>
        <v>0</v>
      </c>
      <c r="F305" s="23">
        <f>F306</f>
        <v>3500</v>
      </c>
      <c r="G305" s="146">
        <f>G306</f>
        <v>3500</v>
      </c>
      <c r="H305" s="146">
        <f>H306</f>
        <v>3500</v>
      </c>
      <c r="I305" s="16">
        <f t="shared" ref="I305:I308" si="43">(F305/D305)*100</f>
        <v>100</v>
      </c>
    </row>
    <row r="306" spans="1:9" x14ac:dyDescent="0.25">
      <c r="A306" s="19"/>
      <c r="B306" s="20">
        <v>42</v>
      </c>
      <c r="C306" s="4" t="s">
        <v>39</v>
      </c>
      <c r="D306" s="22">
        <v>3500</v>
      </c>
      <c r="E306" s="177">
        <f>F306-D306</f>
        <v>0</v>
      </c>
      <c r="F306" s="22">
        <f>F307+F308</f>
        <v>3500</v>
      </c>
      <c r="G306" s="161">
        <v>3500</v>
      </c>
      <c r="H306" s="143">
        <v>3500</v>
      </c>
      <c r="I306" s="16">
        <f t="shared" si="43"/>
        <v>100</v>
      </c>
    </row>
    <row r="307" spans="1:9" x14ac:dyDescent="0.25">
      <c r="A307" s="19"/>
      <c r="B307" s="20">
        <v>422</v>
      </c>
      <c r="C307" s="4" t="s">
        <v>40</v>
      </c>
      <c r="D307" s="22">
        <v>3000</v>
      </c>
      <c r="E307" s="177">
        <f>F307-D307</f>
        <v>0</v>
      </c>
      <c r="F307" s="22">
        <v>3000</v>
      </c>
      <c r="G307" s="161"/>
      <c r="H307" s="143"/>
      <c r="I307" s="16">
        <f t="shared" si="43"/>
        <v>100</v>
      </c>
    </row>
    <row r="308" spans="1:9" x14ac:dyDescent="0.25">
      <c r="A308" s="19"/>
      <c r="B308" s="20">
        <v>424</v>
      </c>
      <c r="C308" s="21" t="s">
        <v>65</v>
      </c>
      <c r="D308" s="22">
        <v>500</v>
      </c>
      <c r="E308" s="177">
        <f>F308-D308</f>
        <v>0</v>
      </c>
      <c r="F308" s="22">
        <v>500</v>
      </c>
      <c r="G308" s="161"/>
      <c r="H308" s="143"/>
      <c r="I308" s="16">
        <f t="shared" si="43"/>
        <v>100</v>
      </c>
    </row>
    <row r="309" spans="1:9" x14ac:dyDescent="0.25">
      <c r="A309" s="42"/>
      <c r="B309" s="100" t="s">
        <v>170</v>
      </c>
      <c r="C309" s="43"/>
      <c r="D309" s="44"/>
      <c r="E309" s="203"/>
      <c r="F309" s="44"/>
      <c r="G309" s="162"/>
      <c r="H309" s="142"/>
      <c r="I309" s="35"/>
    </row>
    <row r="310" spans="1:9" x14ac:dyDescent="0.25">
      <c r="A310" s="19"/>
      <c r="B310" s="20">
        <v>4</v>
      </c>
      <c r="C310" s="4" t="s">
        <v>38</v>
      </c>
      <c r="D310" s="23">
        <f>D311+D313</f>
        <v>14000</v>
      </c>
      <c r="E310" s="176">
        <f t="shared" ref="E310:E315" si="44">F310-D310</f>
        <v>0</v>
      </c>
      <c r="F310" s="23">
        <f>F311+F313</f>
        <v>14000</v>
      </c>
      <c r="G310" s="179">
        <f>G311+G313</f>
        <v>14000</v>
      </c>
      <c r="H310" s="146">
        <f>H311+H313</f>
        <v>14000</v>
      </c>
      <c r="I310" s="16">
        <f t="shared" ref="I310:I315" si="45">(F310/D310)*100</f>
        <v>100</v>
      </c>
    </row>
    <row r="311" spans="1:9" x14ac:dyDescent="0.25">
      <c r="A311" s="19"/>
      <c r="B311" s="20">
        <v>41</v>
      </c>
      <c r="C311" s="21" t="s">
        <v>171</v>
      </c>
      <c r="D311" s="22">
        <f>D312</f>
        <v>2000</v>
      </c>
      <c r="E311" s="177">
        <f t="shared" si="44"/>
        <v>0</v>
      </c>
      <c r="F311" s="22">
        <f>F312</f>
        <v>2000</v>
      </c>
      <c r="G311" s="161">
        <v>2000</v>
      </c>
      <c r="H311" s="143">
        <v>2000</v>
      </c>
      <c r="I311" s="16">
        <f t="shared" si="45"/>
        <v>100</v>
      </c>
    </row>
    <row r="312" spans="1:9" x14ac:dyDescent="0.25">
      <c r="A312" s="19"/>
      <c r="B312" s="20">
        <v>412</v>
      </c>
      <c r="C312" s="21" t="s">
        <v>172</v>
      </c>
      <c r="D312" s="22">
        <v>2000</v>
      </c>
      <c r="E312" s="177">
        <f t="shared" si="44"/>
        <v>0</v>
      </c>
      <c r="F312" s="22">
        <v>2000</v>
      </c>
      <c r="G312" s="161"/>
      <c r="H312" s="143"/>
      <c r="I312" s="16">
        <f t="shared" si="45"/>
        <v>100</v>
      </c>
    </row>
    <row r="313" spans="1:9" x14ac:dyDescent="0.25">
      <c r="A313" s="19"/>
      <c r="B313" s="20">
        <v>42</v>
      </c>
      <c r="C313" s="4" t="s">
        <v>39</v>
      </c>
      <c r="D313" s="22">
        <f>D314+D315</f>
        <v>12000</v>
      </c>
      <c r="E313" s="177">
        <f t="shared" si="44"/>
        <v>0</v>
      </c>
      <c r="F313" s="22">
        <f>F314+F315</f>
        <v>12000</v>
      </c>
      <c r="G313" s="161">
        <v>12000</v>
      </c>
      <c r="H313" s="143">
        <v>12000</v>
      </c>
      <c r="I313" s="16">
        <f t="shared" si="45"/>
        <v>100</v>
      </c>
    </row>
    <row r="314" spans="1:9" x14ac:dyDescent="0.25">
      <c r="A314" s="19"/>
      <c r="B314" s="20">
        <v>422</v>
      </c>
      <c r="C314" s="4" t="s">
        <v>40</v>
      </c>
      <c r="D314" s="22">
        <v>10000</v>
      </c>
      <c r="E314" s="177">
        <f t="shared" si="44"/>
        <v>0</v>
      </c>
      <c r="F314" s="22">
        <v>10000</v>
      </c>
      <c r="G314" s="161"/>
      <c r="H314" s="143"/>
      <c r="I314" s="16">
        <f t="shared" si="45"/>
        <v>100</v>
      </c>
    </row>
    <row r="315" spans="1:9" x14ac:dyDescent="0.25">
      <c r="A315" s="19"/>
      <c r="B315" s="20">
        <v>424</v>
      </c>
      <c r="C315" s="4" t="s">
        <v>40</v>
      </c>
      <c r="D315" s="22">
        <v>2000</v>
      </c>
      <c r="E315" s="177">
        <f t="shared" si="44"/>
        <v>0</v>
      </c>
      <c r="F315" s="22">
        <v>2000</v>
      </c>
      <c r="G315" s="161"/>
      <c r="H315" s="143"/>
      <c r="I315" s="16">
        <f t="shared" si="45"/>
        <v>100</v>
      </c>
    </row>
    <row r="316" spans="1:9" x14ac:dyDescent="0.25">
      <c r="A316" s="42"/>
      <c r="B316" s="100" t="s">
        <v>147</v>
      </c>
      <c r="C316" s="43"/>
      <c r="D316" s="44"/>
      <c r="E316" s="203"/>
      <c r="F316" s="44"/>
      <c r="G316" s="162"/>
      <c r="H316" s="142"/>
      <c r="I316" s="35"/>
    </row>
    <row r="317" spans="1:9" x14ac:dyDescent="0.25">
      <c r="A317" s="101"/>
      <c r="B317" s="102">
        <v>4</v>
      </c>
      <c r="C317" s="4" t="s">
        <v>38</v>
      </c>
      <c r="D317" s="113">
        <f>D318</f>
        <v>31000</v>
      </c>
      <c r="E317" s="176">
        <f>F317-D317</f>
        <v>10000</v>
      </c>
      <c r="F317" s="113">
        <f>F318</f>
        <v>41000</v>
      </c>
      <c r="G317" s="179">
        <f>G318+G320</f>
        <v>31000</v>
      </c>
      <c r="H317" s="146">
        <f>H318</f>
        <v>31000</v>
      </c>
      <c r="I317" s="16">
        <f t="shared" ref="I317:I321" si="46">(F317/D317)*100</f>
        <v>132.25806451612902</v>
      </c>
    </row>
    <row r="318" spans="1:9" x14ac:dyDescent="0.25">
      <c r="A318" s="101"/>
      <c r="B318" s="102">
        <v>42</v>
      </c>
      <c r="C318" s="4" t="s">
        <v>39</v>
      </c>
      <c r="D318" s="104">
        <f>D319+D320+D321</f>
        <v>31000</v>
      </c>
      <c r="E318" s="177">
        <f>F318-D318</f>
        <v>10000</v>
      </c>
      <c r="F318" s="104">
        <f>F319+F320+F321</f>
        <v>41000</v>
      </c>
      <c r="G318" s="163">
        <v>31000</v>
      </c>
      <c r="H318" s="160">
        <v>31000</v>
      </c>
      <c r="I318" s="16">
        <f t="shared" si="46"/>
        <v>132.25806451612902</v>
      </c>
    </row>
    <row r="319" spans="1:9" x14ac:dyDescent="0.25">
      <c r="A319" s="101"/>
      <c r="B319" s="102">
        <v>421</v>
      </c>
      <c r="C319" s="103" t="s">
        <v>173</v>
      </c>
      <c r="D319" s="104">
        <v>20000</v>
      </c>
      <c r="E319" s="177">
        <f>F319-D319</f>
        <v>0</v>
      </c>
      <c r="F319" s="104">
        <v>20000</v>
      </c>
      <c r="G319" s="163"/>
      <c r="H319" s="160"/>
      <c r="I319" s="16">
        <f t="shared" si="46"/>
        <v>100</v>
      </c>
    </row>
    <row r="320" spans="1:9" x14ac:dyDescent="0.25">
      <c r="A320" s="101"/>
      <c r="B320" s="102">
        <v>422</v>
      </c>
      <c r="C320" s="4" t="s">
        <v>40</v>
      </c>
      <c r="D320" s="104">
        <v>10000</v>
      </c>
      <c r="E320" s="177">
        <f>F320-D320</f>
        <v>10000</v>
      </c>
      <c r="F320" s="104">
        <v>20000</v>
      </c>
      <c r="G320" s="163"/>
      <c r="H320" s="160"/>
      <c r="I320" s="16">
        <f t="shared" si="46"/>
        <v>200</v>
      </c>
    </row>
    <row r="321" spans="1:9" x14ac:dyDescent="0.25">
      <c r="A321" s="101"/>
      <c r="B321" s="102">
        <v>424</v>
      </c>
      <c r="C321" s="103" t="s">
        <v>65</v>
      </c>
      <c r="D321" s="104">
        <v>1000</v>
      </c>
      <c r="E321" s="177">
        <f>F321-D321</f>
        <v>0</v>
      </c>
      <c r="F321" s="104">
        <v>1000</v>
      </c>
      <c r="G321" s="163"/>
      <c r="H321" s="160"/>
      <c r="I321" s="16">
        <f t="shared" si="46"/>
        <v>100</v>
      </c>
    </row>
    <row r="322" spans="1:9" x14ac:dyDescent="0.25">
      <c r="A322" s="42"/>
      <c r="B322" s="100" t="s">
        <v>174</v>
      </c>
      <c r="C322" s="43"/>
      <c r="D322" s="44"/>
      <c r="E322" s="203"/>
      <c r="F322" s="44"/>
      <c r="G322" s="162"/>
      <c r="H322" s="142"/>
      <c r="I322" s="35"/>
    </row>
    <row r="323" spans="1:9" x14ac:dyDescent="0.25">
      <c r="A323" s="101"/>
      <c r="B323" s="102">
        <v>4</v>
      </c>
      <c r="C323" s="4" t="s">
        <v>38</v>
      </c>
      <c r="D323" s="113">
        <f>D324</f>
        <v>31000</v>
      </c>
      <c r="E323" s="176">
        <f>F323-D323</f>
        <v>0</v>
      </c>
      <c r="F323" s="113">
        <f>F324</f>
        <v>31000</v>
      </c>
      <c r="G323" s="179">
        <f>G324+G326</f>
        <v>31000</v>
      </c>
      <c r="H323" s="146">
        <f>H324</f>
        <v>31000</v>
      </c>
      <c r="I323" s="16">
        <f t="shared" ref="I323:I327" si="47">(F323/D323)*100</f>
        <v>100</v>
      </c>
    </row>
    <row r="324" spans="1:9" x14ac:dyDescent="0.25">
      <c r="A324" s="101"/>
      <c r="B324" s="102">
        <v>42</v>
      </c>
      <c r="C324" s="4" t="s">
        <v>39</v>
      </c>
      <c r="D324" s="104">
        <f>D325+D326+D327</f>
        <v>31000</v>
      </c>
      <c r="E324" s="177">
        <f>F324-D324</f>
        <v>0</v>
      </c>
      <c r="F324" s="104">
        <f>F325+F326+F327</f>
        <v>31000</v>
      </c>
      <c r="G324" s="163">
        <v>31000</v>
      </c>
      <c r="H324" s="160">
        <v>31000</v>
      </c>
      <c r="I324" s="16">
        <f t="shared" si="47"/>
        <v>100</v>
      </c>
    </row>
    <row r="325" spans="1:9" x14ac:dyDescent="0.25">
      <c r="A325" s="72"/>
      <c r="B325" s="119">
        <v>421</v>
      </c>
      <c r="C325" s="72" t="s">
        <v>173</v>
      </c>
      <c r="D325" s="108">
        <v>20000</v>
      </c>
      <c r="E325" s="177">
        <f>F325-D325</f>
        <v>0</v>
      </c>
      <c r="F325" s="108">
        <v>20000</v>
      </c>
      <c r="G325" s="160"/>
      <c r="H325" s="160"/>
      <c r="I325" s="16">
        <f t="shared" si="47"/>
        <v>100</v>
      </c>
    </row>
    <row r="326" spans="1:9" x14ac:dyDescent="0.25">
      <c r="A326" s="19"/>
      <c r="B326" s="20">
        <v>422</v>
      </c>
      <c r="C326" s="4" t="s">
        <v>40</v>
      </c>
      <c r="D326" s="22">
        <v>10000</v>
      </c>
      <c r="E326" s="177">
        <f>F326-D326</f>
        <v>0</v>
      </c>
      <c r="F326" s="22">
        <v>10000</v>
      </c>
      <c r="G326" s="161"/>
      <c r="H326" s="143"/>
      <c r="I326" s="16">
        <f t="shared" si="47"/>
        <v>100</v>
      </c>
    </row>
    <row r="327" spans="1:9" ht="15.75" thickBot="1" x14ac:dyDescent="0.3">
      <c r="A327" s="9"/>
      <c r="B327" s="11">
        <v>424</v>
      </c>
      <c r="C327" s="132" t="s">
        <v>65</v>
      </c>
      <c r="D327" s="13">
        <v>1000</v>
      </c>
      <c r="E327" s="177">
        <f>F327-D327</f>
        <v>0</v>
      </c>
      <c r="F327" s="13">
        <v>1000</v>
      </c>
      <c r="G327" s="144"/>
      <c r="H327" s="143"/>
      <c r="I327" s="16">
        <f t="shared" si="47"/>
        <v>100</v>
      </c>
    </row>
    <row r="328" spans="1:9" x14ac:dyDescent="0.25">
      <c r="A328" s="128"/>
      <c r="B328" s="129" t="s">
        <v>49</v>
      </c>
      <c r="C328" s="130"/>
      <c r="D328" s="131"/>
      <c r="E328" s="204"/>
      <c r="F328" s="131"/>
      <c r="G328" s="164"/>
      <c r="H328" s="142"/>
      <c r="I328" s="35"/>
    </row>
    <row r="329" spans="1:9" x14ac:dyDescent="0.25">
      <c r="A329" s="19"/>
      <c r="B329" s="20">
        <v>4</v>
      </c>
      <c r="C329" s="21" t="s">
        <v>54</v>
      </c>
      <c r="D329" s="23">
        <f>D332</f>
        <v>15000</v>
      </c>
      <c r="E329" s="176">
        <f t="shared" ref="E329:E335" si="48">F329-D329</f>
        <v>11000</v>
      </c>
      <c r="F329" s="23">
        <f>F332</f>
        <v>26000</v>
      </c>
      <c r="G329" s="179">
        <f>G332</f>
        <v>15000</v>
      </c>
      <c r="H329" s="146">
        <f>H332</f>
        <v>15000</v>
      </c>
      <c r="I329" s="16">
        <f t="shared" ref="I329:I335" si="49">(F329/D329)*100</f>
        <v>173.33333333333334</v>
      </c>
    </row>
    <row r="330" spans="1:9" x14ac:dyDescent="0.25">
      <c r="A330" s="19"/>
      <c r="B330" s="20">
        <v>41</v>
      </c>
      <c r="C330" s="21" t="s">
        <v>171</v>
      </c>
      <c r="D330" s="107">
        <v>0</v>
      </c>
      <c r="E330" s="177">
        <f t="shared" si="48"/>
        <v>0</v>
      </c>
      <c r="F330" s="107">
        <v>0</v>
      </c>
      <c r="G330" s="161"/>
      <c r="H330" s="143"/>
      <c r="I330" s="16">
        <v>0</v>
      </c>
    </row>
    <row r="331" spans="1:9" x14ac:dyDescent="0.25">
      <c r="A331" s="19"/>
      <c r="B331" s="20">
        <v>412</v>
      </c>
      <c r="C331" s="21" t="s">
        <v>172</v>
      </c>
      <c r="D331" s="107">
        <v>0</v>
      </c>
      <c r="E331" s="177">
        <f t="shared" si="48"/>
        <v>0</v>
      </c>
      <c r="F331" s="107">
        <v>0</v>
      </c>
      <c r="G331" s="161"/>
      <c r="H331" s="143"/>
      <c r="I331" s="16">
        <v>0</v>
      </c>
    </row>
    <row r="332" spans="1:9" x14ac:dyDescent="0.25">
      <c r="A332" s="19"/>
      <c r="B332" s="20">
        <v>42</v>
      </c>
      <c r="C332" s="21" t="s">
        <v>55</v>
      </c>
      <c r="D332" s="22">
        <f>D333+D334+D335</f>
        <v>15000</v>
      </c>
      <c r="E332" s="177">
        <f t="shared" si="48"/>
        <v>11000</v>
      </c>
      <c r="F332" s="22">
        <f>F333+F334+F335</f>
        <v>26000</v>
      </c>
      <c r="G332" s="161">
        <v>15000</v>
      </c>
      <c r="H332" s="143">
        <v>15000</v>
      </c>
      <c r="I332" s="16">
        <f t="shared" si="49"/>
        <v>173.33333333333334</v>
      </c>
    </row>
    <row r="333" spans="1:9" x14ac:dyDescent="0.25">
      <c r="A333" s="20"/>
      <c r="B333" s="20">
        <v>421</v>
      </c>
      <c r="C333" s="21" t="s">
        <v>173</v>
      </c>
      <c r="D333" s="22">
        <v>5000</v>
      </c>
      <c r="E333" s="177">
        <f t="shared" si="48"/>
        <v>0</v>
      </c>
      <c r="F333" s="22">
        <v>5000</v>
      </c>
      <c r="G333" s="143"/>
      <c r="H333" s="143"/>
      <c r="I333" s="16">
        <f t="shared" si="49"/>
        <v>100</v>
      </c>
    </row>
    <row r="334" spans="1:9" x14ac:dyDescent="0.25">
      <c r="A334" s="20"/>
      <c r="B334" s="20">
        <v>422</v>
      </c>
      <c r="C334" s="21" t="s">
        <v>40</v>
      </c>
      <c r="D334" s="22">
        <v>9000</v>
      </c>
      <c r="E334" s="177">
        <f t="shared" si="48"/>
        <v>11000</v>
      </c>
      <c r="F334" s="22">
        <v>20000</v>
      </c>
      <c r="G334" s="143"/>
      <c r="H334" s="143"/>
      <c r="I334" s="16">
        <f t="shared" si="49"/>
        <v>222.22222222222223</v>
      </c>
    </row>
    <row r="335" spans="1:9" x14ac:dyDescent="0.25">
      <c r="A335" s="4"/>
      <c r="B335" s="3">
        <v>424</v>
      </c>
      <c r="C335" s="4" t="s">
        <v>41</v>
      </c>
      <c r="D335" s="12">
        <v>1000</v>
      </c>
      <c r="E335" s="177">
        <f t="shared" si="48"/>
        <v>0</v>
      </c>
      <c r="F335" s="12">
        <v>1000</v>
      </c>
      <c r="G335" s="143"/>
      <c r="H335" s="143"/>
      <c r="I335" s="16">
        <f t="shared" si="49"/>
        <v>100</v>
      </c>
    </row>
    <row r="336" spans="1:9" x14ac:dyDescent="0.25">
      <c r="A336" s="31"/>
      <c r="B336" s="32" t="s">
        <v>66</v>
      </c>
      <c r="C336" s="39"/>
      <c r="D336" s="41"/>
      <c r="E336" s="198"/>
      <c r="F336" s="41"/>
      <c r="G336" s="142"/>
      <c r="H336" s="142"/>
      <c r="I336" s="35"/>
    </row>
    <row r="337" spans="1:9" x14ac:dyDescent="0.25">
      <c r="A337" s="72"/>
      <c r="B337" s="72">
        <v>4</v>
      </c>
      <c r="C337" s="4" t="s">
        <v>39</v>
      </c>
      <c r="D337" s="109">
        <v>0</v>
      </c>
      <c r="E337" s="176">
        <f>F337-D337</f>
        <v>19115.75</v>
      </c>
      <c r="F337" s="109">
        <f>F338</f>
        <v>19115.75</v>
      </c>
      <c r="G337" s="152">
        <v>0</v>
      </c>
      <c r="H337" s="152">
        <v>0</v>
      </c>
      <c r="I337" s="16" t="e">
        <f t="shared" ref="I337:I340" si="50">(F337/D337)*100</f>
        <v>#DIV/0!</v>
      </c>
    </row>
    <row r="338" spans="1:9" x14ac:dyDescent="0.25">
      <c r="A338" s="72"/>
      <c r="B338" s="72">
        <v>42</v>
      </c>
      <c r="C338" s="4" t="s">
        <v>39</v>
      </c>
      <c r="D338" s="108">
        <v>0</v>
      </c>
      <c r="E338" s="177">
        <f>F338-D338</f>
        <v>19115.75</v>
      </c>
      <c r="F338" s="108">
        <f>F339</f>
        <v>19115.75</v>
      </c>
      <c r="G338" s="160">
        <v>0</v>
      </c>
      <c r="H338" s="160">
        <v>0</v>
      </c>
      <c r="I338" s="16" t="e">
        <f t="shared" si="50"/>
        <v>#DIV/0!</v>
      </c>
    </row>
    <row r="339" spans="1:9" x14ac:dyDescent="0.25">
      <c r="A339" s="72"/>
      <c r="B339" s="72">
        <v>422</v>
      </c>
      <c r="C339" s="4" t="s">
        <v>70</v>
      </c>
      <c r="D339" s="108">
        <v>0</v>
      </c>
      <c r="E339" s="177"/>
      <c r="F339" s="108">
        <v>19115.75</v>
      </c>
      <c r="G339" s="160"/>
      <c r="H339" s="160"/>
      <c r="I339" s="16"/>
    </row>
    <row r="340" spans="1:9" x14ac:dyDescent="0.25">
      <c r="A340" s="72"/>
      <c r="B340" s="72">
        <v>424</v>
      </c>
      <c r="C340" s="4" t="s">
        <v>41</v>
      </c>
      <c r="D340" s="108">
        <v>0</v>
      </c>
      <c r="E340" s="177">
        <f>F340-D340</f>
        <v>0</v>
      </c>
      <c r="F340" s="108">
        <v>0</v>
      </c>
      <c r="G340" s="160"/>
      <c r="H340" s="160"/>
      <c r="I340" s="16" t="e">
        <f t="shared" si="50"/>
        <v>#DIV/0!</v>
      </c>
    </row>
    <row r="341" spans="1:9" x14ac:dyDescent="0.25">
      <c r="A341" s="111">
        <v>9108</v>
      </c>
      <c r="B341" s="111" t="s">
        <v>202</v>
      </c>
      <c r="C341" s="55"/>
      <c r="D341" s="57">
        <f>D342</f>
        <v>112236.86000000002</v>
      </c>
      <c r="E341" s="220">
        <f>F341-D341</f>
        <v>0</v>
      </c>
      <c r="F341" s="57">
        <f>F342</f>
        <v>112236.86</v>
      </c>
      <c r="G341" s="147">
        <f>G342</f>
        <v>0</v>
      </c>
      <c r="H341" s="147">
        <f>H342</f>
        <v>0</v>
      </c>
      <c r="I341" s="121">
        <f>(F341/D341)*100</f>
        <v>99.999999999999986</v>
      </c>
    </row>
    <row r="342" spans="1:9" x14ac:dyDescent="0.25">
      <c r="A342" s="50" t="s">
        <v>196</v>
      </c>
      <c r="B342" s="46" t="s">
        <v>224</v>
      </c>
      <c r="C342" s="52"/>
      <c r="D342" s="49">
        <f>D344+D352</f>
        <v>112236.86000000002</v>
      </c>
      <c r="E342" s="215">
        <f>F342-D342</f>
        <v>0</v>
      </c>
      <c r="F342" s="49">
        <f>F344+F352</f>
        <v>112236.86</v>
      </c>
      <c r="G342" s="141">
        <f>G344</f>
        <v>0</v>
      </c>
      <c r="H342" s="141">
        <f>H344</f>
        <v>0</v>
      </c>
      <c r="I342" s="49">
        <f>(F342/D342)*100</f>
        <v>99.999999999999986</v>
      </c>
    </row>
    <row r="343" spans="1:9" x14ac:dyDescent="0.25">
      <c r="A343" s="31"/>
      <c r="B343" s="32" t="s">
        <v>66</v>
      </c>
      <c r="C343" s="39"/>
      <c r="D343" s="41"/>
      <c r="E343" s="198"/>
      <c r="F343" s="41"/>
      <c r="G343" s="142"/>
      <c r="H343" s="142"/>
      <c r="I343" s="35"/>
    </row>
    <row r="344" spans="1:9" x14ac:dyDescent="0.25">
      <c r="A344" s="72"/>
      <c r="B344" s="110">
        <v>3</v>
      </c>
      <c r="C344" s="72" t="s">
        <v>6</v>
      </c>
      <c r="D344" s="109">
        <f>D345+D349</f>
        <v>15879.689999999999</v>
      </c>
      <c r="E344" s="176">
        <f>F344-D344</f>
        <v>2135.0099999999984</v>
      </c>
      <c r="F344" s="109">
        <f>F345+F349</f>
        <v>18014.699999999997</v>
      </c>
      <c r="G344" s="152">
        <v>0</v>
      </c>
      <c r="H344" s="152">
        <v>0</v>
      </c>
      <c r="I344" s="16">
        <f t="shared" ref="I344:I350" si="51">(F344/D344)*100</f>
        <v>113.44490981876849</v>
      </c>
    </row>
    <row r="345" spans="1:9" x14ac:dyDescent="0.25">
      <c r="A345" s="72"/>
      <c r="B345" s="110">
        <v>31</v>
      </c>
      <c r="C345" s="72" t="s">
        <v>7</v>
      </c>
      <c r="D345" s="71">
        <f>D346+D347+D348</f>
        <v>14138.21</v>
      </c>
      <c r="E345" s="205"/>
      <c r="F345" s="71">
        <f>F346+F347+F348</f>
        <v>14138.21</v>
      </c>
      <c r="G345" s="160">
        <v>0</v>
      </c>
      <c r="H345" s="160">
        <v>0</v>
      </c>
      <c r="I345" s="16">
        <f t="shared" si="51"/>
        <v>100</v>
      </c>
    </row>
    <row r="346" spans="1:9" x14ac:dyDescent="0.25">
      <c r="A346" s="72"/>
      <c r="B346" s="110">
        <v>311</v>
      </c>
      <c r="C346" s="72" t="s">
        <v>8</v>
      </c>
      <c r="D346" s="71">
        <v>10590.74</v>
      </c>
      <c r="E346" s="177">
        <f>F346-D346</f>
        <v>0</v>
      </c>
      <c r="F346" s="71">
        <v>10590.74</v>
      </c>
      <c r="G346" s="160"/>
      <c r="H346" s="160"/>
      <c r="I346" s="16">
        <f t="shared" si="51"/>
        <v>100</v>
      </c>
    </row>
    <row r="347" spans="1:9" x14ac:dyDescent="0.25">
      <c r="A347" s="72"/>
      <c r="B347" s="110">
        <v>312</v>
      </c>
      <c r="C347" s="72" t="s">
        <v>12</v>
      </c>
      <c r="D347" s="71">
        <v>1800</v>
      </c>
      <c r="E347" s="177">
        <f>F347-D347</f>
        <v>0</v>
      </c>
      <c r="F347" s="71">
        <v>1800</v>
      </c>
      <c r="G347" s="160"/>
      <c r="H347" s="160"/>
      <c r="I347" s="16">
        <f t="shared" si="51"/>
        <v>100</v>
      </c>
    </row>
    <row r="348" spans="1:9" x14ac:dyDescent="0.25">
      <c r="A348" s="72"/>
      <c r="B348" s="110">
        <v>313</v>
      </c>
      <c r="C348" s="72" t="s">
        <v>9</v>
      </c>
      <c r="D348" s="71">
        <v>1747.47</v>
      </c>
      <c r="E348" s="177">
        <f>F348-D348</f>
        <v>0</v>
      </c>
      <c r="F348" s="71">
        <v>1747.47</v>
      </c>
      <c r="G348" s="160"/>
      <c r="H348" s="160"/>
      <c r="I348" s="16">
        <f t="shared" si="51"/>
        <v>100</v>
      </c>
    </row>
    <row r="349" spans="1:9" x14ac:dyDescent="0.25">
      <c r="A349" s="72"/>
      <c r="B349" s="110">
        <v>32</v>
      </c>
      <c r="C349" s="72" t="s">
        <v>210</v>
      </c>
      <c r="D349" s="71">
        <f>D350</f>
        <v>1741.48</v>
      </c>
      <c r="E349" s="177">
        <f>F349-D349</f>
        <v>2135.0099999999998</v>
      </c>
      <c r="F349" s="71">
        <f>F350</f>
        <v>3876.49</v>
      </c>
      <c r="G349" s="160">
        <v>0</v>
      </c>
      <c r="H349" s="160">
        <v>0</v>
      </c>
      <c r="I349" s="16">
        <f t="shared" si="51"/>
        <v>222.59744585065576</v>
      </c>
    </row>
    <row r="350" spans="1:9" x14ac:dyDescent="0.25">
      <c r="A350" s="72"/>
      <c r="B350" s="110">
        <v>321</v>
      </c>
      <c r="C350" s="72" t="s">
        <v>11</v>
      </c>
      <c r="D350" s="71">
        <v>1741.48</v>
      </c>
      <c r="E350" s="177">
        <f>F350-D350</f>
        <v>2135.0099999999998</v>
      </c>
      <c r="F350" s="71">
        <v>3876.49</v>
      </c>
      <c r="G350" s="160"/>
      <c r="H350" s="160"/>
      <c r="I350" s="16">
        <f t="shared" si="51"/>
        <v>222.59744585065576</v>
      </c>
    </row>
    <row r="351" spans="1:9" x14ac:dyDescent="0.25">
      <c r="A351" s="31"/>
      <c r="B351" s="32" t="s">
        <v>197</v>
      </c>
      <c r="C351" s="39"/>
      <c r="D351" s="41"/>
      <c r="E351" s="198"/>
      <c r="F351" s="41"/>
      <c r="G351" s="142"/>
      <c r="H351" s="142"/>
      <c r="I351" s="35"/>
    </row>
    <row r="352" spans="1:9" x14ac:dyDescent="0.25">
      <c r="A352" s="72"/>
      <c r="B352" s="110">
        <v>3</v>
      </c>
      <c r="C352" s="72" t="s">
        <v>6</v>
      </c>
      <c r="D352" s="109">
        <f>D353+D357</f>
        <v>96357.170000000013</v>
      </c>
      <c r="E352" s="176">
        <f t="shared" ref="E352:E358" si="52">F352-D352</f>
        <v>-2135.0100000000093</v>
      </c>
      <c r="F352" s="109">
        <f>F353+F357</f>
        <v>94222.16</v>
      </c>
      <c r="G352" s="152">
        <v>0</v>
      </c>
      <c r="H352" s="152">
        <f>H353</f>
        <v>0</v>
      </c>
      <c r="I352" s="16">
        <f t="shared" ref="I352:I358" si="53">(F352/D352)*100</f>
        <v>97.784274901390305</v>
      </c>
    </row>
    <row r="353" spans="1:9" x14ac:dyDescent="0.25">
      <c r="A353" s="72"/>
      <c r="B353" s="110">
        <v>31</v>
      </c>
      <c r="C353" s="72" t="s">
        <v>7</v>
      </c>
      <c r="D353" s="71">
        <f>D354+D355+D356</f>
        <v>84995.62000000001</v>
      </c>
      <c r="E353" s="177">
        <f t="shared" si="52"/>
        <v>0</v>
      </c>
      <c r="F353" s="71">
        <f>F354+F355+F356</f>
        <v>84995.62000000001</v>
      </c>
      <c r="G353" s="160">
        <v>0</v>
      </c>
      <c r="H353" s="160">
        <v>0</v>
      </c>
      <c r="I353" s="16">
        <f t="shared" si="53"/>
        <v>100</v>
      </c>
    </row>
    <row r="354" spans="1:9" x14ac:dyDescent="0.25">
      <c r="A354" s="72"/>
      <c r="B354" s="110">
        <v>311</v>
      </c>
      <c r="C354" s="72" t="s">
        <v>8</v>
      </c>
      <c r="D354" s="71">
        <v>69094.960000000006</v>
      </c>
      <c r="E354" s="177">
        <f t="shared" si="52"/>
        <v>0</v>
      </c>
      <c r="F354" s="71">
        <v>69094.960000000006</v>
      </c>
      <c r="G354" s="160"/>
      <c r="H354" s="160"/>
      <c r="I354" s="16">
        <f t="shared" si="53"/>
        <v>100</v>
      </c>
    </row>
    <row r="355" spans="1:9" x14ac:dyDescent="0.25">
      <c r="A355" s="72"/>
      <c r="B355" s="110">
        <v>312</v>
      </c>
      <c r="C355" s="72" t="s">
        <v>12</v>
      </c>
      <c r="D355" s="71">
        <v>4500</v>
      </c>
      <c r="E355" s="177">
        <f t="shared" si="52"/>
        <v>0</v>
      </c>
      <c r="F355" s="71">
        <v>4500</v>
      </c>
      <c r="G355" s="160"/>
      <c r="H355" s="160"/>
      <c r="I355" s="16">
        <v>0</v>
      </c>
    </row>
    <row r="356" spans="1:9" x14ac:dyDescent="0.25">
      <c r="A356" s="72"/>
      <c r="B356" s="110">
        <v>313</v>
      </c>
      <c r="C356" s="72" t="s">
        <v>9</v>
      </c>
      <c r="D356" s="71">
        <v>11400.66</v>
      </c>
      <c r="E356" s="177">
        <f t="shared" si="52"/>
        <v>0</v>
      </c>
      <c r="F356" s="71">
        <v>11400.66</v>
      </c>
      <c r="G356" s="160"/>
      <c r="H356" s="160"/>
      <c r="I356" s="16">
        <f t="shared" si="53"/>
        <v>100</v>
      </c>
    </row>
    <row r="357" spans="1:9" x14ac:dyDescent="0.25">
      <c r="A357" s="72"/>
      <c r="B357" s="110">
        <v>32</v>
      </c>
      <c r="C357" s="72" t="s">
        <v>210</v>
      </c>
      <c r="D357" s="71">
        <f>D358</f>
        <v>11361.55</v>
      </c>
      <c r="E357" s="177">
        <f t="shared" si="52"/>
        <v>-2135.0099999999984</v>
      </c>
      <c r="F357" s="71">
        <f>F358</f>
        <v>9226.5400000000009</v>
      </c>
      <c r="G357" s="160">
        <v>0</v>
      </c>
      <c r="H357" s="160">
        <v>0</v>
      </c>
      <c r="I357" s="16">
        <f t="shared" si="53"/>
        <v>81.208461873600001</v>
      </c>
    </row>
    <row r="358" spans="1:9" x14ac:dyDescent="0.25">
      <c r="A358" s="72"/>
      <c r="B358" s="110">
        <v>321</v>
      </c>
      <c r="C358" s="72" t="s">
        <v>11</v>
      </c>
      <c r="D358" s="71">
        <v>11361.55</v>
      </c>
      <c r="E358" s="177">
        <f t="shared" si="52"/>
        <v>-2135.0099999999984</v>
      </c>
      <c r="F358" s="71">
        <v>9226.5400000000009</v>
      </c>
      <c r="G358" s="160"/>
      <c r="H358" s="160"/>
      <c r="I358" s="16">
        <f t="shared" si="53"/>
        <v>81.208461873600001</v>
      </c>
    </row>
    <row r="359" spans="1:9" x14ac:dyDescent="0.25">
      <c r="A359" s="125"/>
      <c r="B359" s="125"/>
      <c r="C359" s="125"/>
      <c r="D359" s="125"/>
      <c r="E359" s="206"/>
      <c r="F359" s="125"/>
      <c r="G359" s="165"/>
      <c r="H359" s="165"/>
      <c r="I359" s="125"/>
    </row>
    <row r="360" spans="1:9" x14ac:dyDescent="0.25">
      <c r="B360" s="26" t="s">
        <v>226</v>
      </c>
      <c r="C360" s="230" t="s">
        <v>237</v>
      </c>
      <c r="E360" s="202"/>
      <c r="H360" s="236" t="s">
        <v>222</v>
      </c>
      <c r="I360" s="236"/>
    </row>
    <row r="361" spans="1:9" x14ac:dyDescent="0.25">
      <c r="H361" s="237" t="s">
        <v>223</v>
      </c>
      <c r="I361" s="237"/>
    </row>
    <row r="364" spans="1:9" ht="23.25" x14ac:dyDescent="0.35">
      <c r="C364" s="24"/>
    </row>
  </sheetData>
  <mergeCells count="5">
    <mergeCell ref="B16:C16"/>
    <mergeCell ref="H360:I360"/>
    <mergeCell ref="H361:I361"/>
    <mergeCell ref="A9:B9"/>
    <mergeCell ref="A97:F97"/>
  </mergeCells>
  <pageMargins left="0.7" right="0.7" top="0.75" bottom="0.75" header="0.3" footer="0.3"/>
  <pageSetup paperSize="9" orientation="landscape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6"/>
  <sheetViews>
    <sheetView topLeftCell="A64" zoomScale="115" zoomScaleNormal="115" workbookViewId="0">
      <selection activeCell="B2" sqref="B2"/>
    </sheetView>
  </sheetViews>
  <sheetFormatPr defaultRowHeight="15" x14ac:dyDescent="0.25"/>
  <cols>
    <col min="1" max="1" width="9.5703125" customWidth="1"/>
    <col min="2" max="2" width="42.42578125" customWidth="1"/>
    <col min="3" max="3" width="13.42578125" customWidth="1"/>
    <col min="4" max="4" width="15.42578125" customWidth="1"/>
    <col min="5" max="5" width="13.42578125" customWidth="1"/>
    <col min="6" max="8" width="14.140625" customWidth="1"/>
    <col min="11" max="11" width="12.7109375" bestFit="1" customWidth="1"/>
  </cols>
  <sheetData>
    <row r="1" spans="1:8" ht="18.75" x14ac:dyDescent="0.3">
      <c r="A1" s="2" t="s">
        <v>187</v>
      </c>
      <c r="B1" s="2"/>
    </row>
    <row r="2" spans="1:8" ht="18.75" x14ac:dyDescent="0.3">
      <c r="A2" s="2" t="s">
        <v>189</v>
      </c>
      <c r="B2" s="2"/>
    </row>
    <row r="3" spans="1:8" x14ac:dyDescent="0.25">
      <c r="A3" s="106" t="s">
        <v>23</v>
      </c>
      <c r="B3" s="106" t="s">
        <v>256</v>
      </c>
    </row>
    <row r="4" spans="1:8" x14ac:dyDescent="0.25">
      <c r="A4" s="106" t="s">
        <v>24</v>
      </c>
      <c r="B4" s="106" t="s">
        <v>257</v>
      </c>
    </row>
    <row r="5" spans="1:8" ht="31.5" customHeight="1" x14ac:dyDescent="0.4">
      <c r="A5" s="211" t="s">
        <v>244</v>
      </c>
      <c r="B5" s="211"/>
      <c r="C5" s="211"/>
      <c r="D5" s="211"/>
      <c r="E5" s="211"/>
      <c r="F5" s="211"/>
      <c r="G5" s="211"/>
      <c r="H5" s="211"/>
    </row>
    <row r="6" spans="1:8" ht="26.25" x14ac:dyDescent="0.25">
      <c r="A6" s="242" t="s">
        <v>91</v>
      </c>
      <c r="B6" s="242"/>
      <c r="C6" s="242"/>
      <c r="D6" s="242"/>
      <c r="E6" s="242"/>
      <c r="F6" s="242"/>
      <c r="G6" s="242"/>
      <c r="H6" s="242"/>
    </row>
    <row r="7" spans="1:8" ht="17.25" customHeight="1" x14ac:dyDescent="0.25"/>
    <row r="8" spans="1:8" ht="31.5" customHeight="1" x14ac:dyDescent="0.25">
      <c r="A8" s="7" t="s">
        <v>0</v>
      </c>
      <c r="B8" s="5" t="s">
        <v>21</v>
      </c>
      <c r="C8" s="6" t="s">
        <v>242</v>
      </c>
      <c r="D8" s="5" t="s">
        <v>194</v>
      </c>
      <c r="E8" s="6" t="s">
        <v>241</v>
      </c>
      <c r="F8" s="185" t="s">
        <v>134</v>
      </c>
      <c r="G8" s="185" t="s">
        <v>219</v>
      </c>
      <c r="H8" s="6" t="s">
        <v>221</v>
      </c>
    </row>
    <row r="9" spans="1:8" ht="15" customHeight="1" x14ac:dyDescent="0.25">
      <c r="A9" s="10"/>
      <c r="B9" s="195"/>
      <c r="C9" s="6" t="s">
        <v>212</v>
      </c>
      <c r="D9" s="5" t="s">
        <v>213</v>
      </c>
      <c r="E9" s="5" t="s">
        <v>214</v>
      </c>
      <c r="F9" s="185" t="s">
        <v>215</v>
      </c>
      <c r="G9" s="185" t="s">
        <v>216</v>
      </c>
      <c r="H9" s="6" t="s">
        <v>217</v>
      </c>
    </row>
    <row r="10" spans="1:8" ht="20.100000000000001" customHeight="1" x14ac:dyDescent="0.25">
      <c r="A10" s="10" t="s">
        <v>129</v>
      </c>
      <c r="B10" s="88" t="s">
        <v>130</v>
      </c>
      <c r="C10" s="5"/>
      <c r="D10" s="5"/>
      <c r="E10" s="5"/>
      <c r="F10" s="185"/>
      <c r="G10" s="185"/>
      <c r="H10" s="6"/>
    </row>
    <row r="11" spans="1:8" ht="20.100000000000001" customHeight="1" x14ac:dyDescent="0.25">
      <c r="A11" s="10" t="s">
        <v>132</v>
      </c>
      <c r="B11" s="88" t="s">
        <v>135</v>
      </c>
      <c r="C11" s="137"/>
      <c r="D11" s="137">
        <f>D15+D19+D23+D27+D31+D39+D43+D47+D51+D60+D64+D76+D80+D89</f>
        <v>248465.46</v>
      </c>
      <c r="E11" s="137"/>
      <c r="F11" s="185"/>
      <c r="G11" s="185"/>
      <c r="H11" s="6"/>
    </row>
    <row r="12" spans="1:8" ht="26.25" customHeight="1" x14ac:dyDescent="0.25">
      <c r="A12" s="77" t="s">
        <v>136</v>
      </c>
      <c r="B12" s="78" t="s">
        <v>188</v>
      </c>
      <c r="C12" s="4"/>
      <c r="D12" s="4"/>
      <c r="E12" s="4"/>
      <c r="F12" s="181"/>
      <c r="G12" s="181"/>
      <c r="H12" s="4"/>
    </row>
    <row r="13" spans="1:8" ht="15.75" x14ac:dyDescent="0.25">
      <c r="A13" s="192" t="s">
        <v>124</v>
      </c>
      <c r="B13" s="83" t="s">
        <v>103</v>
      </c>
      <c r="C13" s="81">
        <f>C15+C19+C23+C27+C31+C35+C39+C43+C47+C51+C56+C60+C64+C72+C80+C84+C89</f>
        <v>6712412.6099999994</v>
      </c>
      <c r="D13" s="194">
        <f t="shared" ref="D13" si="0">E13-C13</f>
        <v>248465.46000000089</v>
      </c>
      <c r="E13" s="81">
        <f>E15+E19+E23+E27+E31+E35+E39+E43+E47+E51+E56+E60+E64+E72+E76+E80+E84+E89</f>
        <v>6960878.0700000003</v>
      </c>
      <c r="F13" s="193">
        <f>F15+F19+F23+F27+F31+F35+F39+F43+F47+F51+F56+F60+F64+F68+F72+F80+F84</f>
        <v>6534423.75</v>
      </c>
      <c r="G13" s="193">
        <f>G15+G19+G23+G27+G31+G35+G39+G43+G47+G51+G60+G64+G72+G84</f>
        <v>6520348.25</v>
      </c>
      <c r="H13" s="81">
        <f t="shared" ref="H13:H17" si="1">(E13/C13)*100</f>
        <v>103.70158204562459</v>
      </c>
    </row>
    <row r="14" spans="1:8" x14ac:dyDescent="0.25">
      <c r="A14" s="187" t="s">
        <v>104</v>
      </c>
      <c r="B14" s="188" t="s">
        <v>240</v>
      </c>
      <c r="C14" s="189"/>
      <c r="D14" s="189"/>
      <c r="E14" s="189"/>
      <c r="F14" s="190"/>
      <c r="G14" s="190"/>
      <c r="H14" s="12"/>
    </row>
    <row r="15" spans="1:8" x14ac:dyDescent="0.25">
      <c r="A15" s="124">
        <v>6</v>
      </c>
      <c r="B15" s="74" t="s">
        <v>22</v>
      </c>
      <c r="C15" s="16">
        <f>C16</f>
        <v>730392</v>
      </c>
      <c r="D15" s="176">
        <f t="shared" ref="D15" si="2">E15-C15</f>
        <v>49066.089999999967</v>
      </c>
      <c r="E15" s="16">
        <f>E16</f>
        <v>779458.09</v>
      </c>
      <c r="F15" s="146">
        <f>F16</f>
        <v>730392</v>
      </c>
      <c r="G15" s="146">
        <f>G16</f>
        <v>730392</v>
      </c>
      <c r="H15" s="16">
        <f t="shared" si="1"/>
        <v>106.71777483871674</v>
      </c>
    </row>
    <row r="16" spans="1:8" x14ac:dyDescent="0.25">
      <c r="A16" s="8">
        <v>67</v>
      </c>
      <c r="B16" s="4" t="s">
        <v>105</v>
      </c>
      <c r="C16" s="17">
        <f>C17</f>
        <v>730392</v>
      </c>
      <c r="D16" s="177">
        <f t="shared" ref="D16:D17" si="3">E16-C16</f>
        <v>49066.089999999967</v>
      </c>
      <c r="E16" s="17">
        <f>E17</f>
        <v>779458.09</v>
      </c>
      <c r="F16" s="143">
        <v>730392</v>
      </c>
      <c r="G16" s="143">
        <v>730392</v>
      </c>
      <c r="H16" s="16">
        <f t="shared" si="1"/>
        <v>106.71777483871674</v>
      </c>
    </row>
    <row r="17" spans="1:8" x14ac:dyDescent="0.25">
      <c r="A17" s="8">
        <v>671</v>
      </c>
      <c r="B17" s="4" t="s">
        <v>106</v>
      </c>
      <c r="C17" s="17">
        <v>730392</v>
      </c>
      <c r="D17" s="177">
        <f t="shared" si="3"/>
        <v>49066.089999999967</v>
      </c>
      <c r="E17" s="17">
        <v>779458.09</v>
      </c>
      <c r="F17" s="143"/>
      <c r="G17" s="143"/>
      <c r="H17" s="16">
        <f t="shared" si="1"/>
        <v>106.71777483871674</v>
      </c>
    </row>
    <row r="18" spans="1:8" x14ac:dyDescent="0.25">
      <c r="A18" s="8" t="s">
        <v>104</v>
      </c>
      <c r="B18" s="74" t="s">
        <v>121</v>
      </c>
      <c r="C18" s="17"/>
      <c r="D18" s="17"/>
      <c r="E18" s="17"/>
      <c r="F18" s="143"/>
      <c r="G18" s="143"/>
      <c r="H18" s="12"/>
    </row>
    <row r="19" spans="1:8" x14ac:dyDescent="0.25">
      <c r="A19" s="124">
        <v>6</v>
      </c>
      <c r="B19" s="74" t="s">
        <v>22</v>
      </c>
      <c r="C19" s="16">
        <f>C20</f>
        <v>202935.94</v>
      </c>
      <c r="D19" s="176">
        <f t="shared" ref="D19" si="4">E19-C19</f>
        <v>161153.81</v>
      </c>
      <c r="E19" s="16">
        <f>E20</f>
        <v>364089.75</v>
      </c>
      <c r="F19" s="146">
        <v>187056.25</v>
      </c>
      <c r="G19" s="146">
        <f>G20</f>
        <v>187056.25</v>
      </c>
      <c r="H19" s="16">
        <f t="shared" ref="H19" si="5">(E19/C19)*100</f>
        <v>179.41117280655166</v>
      </c>
    </row>
    <row r="20" spans="1:8" x14ac:dyDescent="0.25">
      <c r="A20" s="8">
        <v>67</v>
      </c>
      <c r="B20" s="4" t="s">
        <v>105</v>
      </c>
      <c r="C20" s="17">
        <f>C21</f>
        <v>202935.94</v>
      </c>
      <c r="D20" s="177">
        <f t="shared" ref="D20:D21" si="6">E20-C20</f>
        <v>161153.81</v>
      </c>
      <c r="E20" s="17">
        <f>E21</f>
        <v>364089.75</v>
      </c>
      <c r="F20" s="143">
        <v>187056.25</v>
      </c>
      <c r="G20" s="143">
        <v>187056.25</v>
      </c>
      <c r="H20" s="16">
        <f t="shared" ref="H20" si="7">(E20/C20)*100</f>
        <v>179.41117280655166</v>
      </c>
    </row>
    <row r="21" spans="1:8" x14ac:dyDescent="0.25">
      <c r="A21" s="8">
        <v>671</v>
      </c>
      <c r="B21" s="4" t="s">
        <v>106</v>
      </c>
      <c r="C21" s="17">
        <v>202935.94</v>
      </c>
      <c r="D21" s="177">
        <f t="shared" si="6"/>
        <v>161153.81</v>
      </c>
      <c r="E21" s="17">
        <v>364089.75</v>
      </c>
      <c r="F21" s="143"/>
      <c r="G21" s="143"/>
      <c r="H21" s="16">
        <f t="shared" ref="H21" si="8">(E21/C21)*100</f>
        <v>179.41117280655166</v>
      </c>
    </row>
    <row r="22" spans="1:8" x14ac:dyDescent="0.25">
      <c r="A22" s="8" t="s">
        <v>104</v>
      </c>
      <c r="B22" s="74" t="s">
        <v>107</v>
      </c>
      <c r="C22" s="16"/>
      <c r="D22" s="16"/>
      <c r="E22" s="16"/>
      <c r="F22" s="143"/>
      <c r="G22" s="143"/>
      <c r="H22" s="12"/>
    </row>
    <row r="23" spans="1:8" x14ac:dyDescent="0.25">
      <c r="A23" s="124">
        <v>6</v>
      </c>
      <c r="B23" s="74" t="s">
        <v>22</v>
      </c>
      <c r="C23" s="16">
        <f>C24</f>
        <v>17000</v>
      </c>
      <c r="D23" s="176">
        <f t="shared" ref="D23" si="9">E23-C23</f>
        <v>820.36999999999898</v>
      </c>
      <c r="E23" s="16">
        <f>E24</f>
        <v>17820.37</v>
      </c>
      <c r="F23" s="146">
        <v>17000</v>
      </c>
      <c r="G23" s="146">
        <f>G24</f>
        <v>17000</v>
      </c>
      <c r="H23" s="16">
        <f t="shared" ref="H23" si="10">(E23/C23)*100</f>
        <v>104.82570588235293</v>
      </c>
    </row>
    <row r="24" spans="1:8" x14ac:dyDescent="0.25">
      <c r="A24" s="8">
        <v>66</v>
      </c>
      <c r="B24" s="4" t="s">
        <v>108</v>
      </c>
      <c r="C24" s="17">
        <f>C25</f>
        <v>17000</v>
      </c>
      <c r="D24" s="177">
        <f t="shared" ref="D24:D25" si="11">E24-C24</f>
        <v>820.36999999999898</v>
      </c>
      <c r="E24" s="17">
        <f>E25</f>
        <v>17820.37</v>
      </c>
      <c r="F24" s="143">
        <v>17000</v>
      </c>
      <c r="G24" s="143">
        <v>17000</v>
      </c>
      <c r="H24" s="16">
        <f t="shared" ref="H24:H25" si="12">(E24/C24)*100</f>
        <v>104.82570588235293</v>
      </c>
    </row>
    <row r="25" spans="1:8" x14ac:dyDescent="0.25">
      <c r="A25" s="8">
        <v>661</v>
      </c>
      <c r="B25" s="4" t="s">
        <v>109</v>
      </c>
      <c r="C25" s="17">
        <v>17000</v>
      </c>
      <c r="D25" s="177">
        <f t="shared" si="11"/>
        <v>820.36999999999898</v>
      </c>
      <c r="E25" s="17">
        <v>17820.37</v>
      </c>
      <c r="F25" s="143"/>
      <c r="G25" s="143"/>
      <c r="H25" s="16">
        <f t="shared" si="12"/>
        <v>104.82570588235293</v>
      </c>
    </row>
    <row r="26" spans="1:8" x14ac:dyDescent="0.25">
      <c r="A26" s="8" t="s">
        <v>104</v>
      </c>
      <c r="B26" s="74" t="s">
        <v>120</v>
      </c>
      <c r="C26" s="17"/>
      <c r="D26" s="17"/>
      <c r="E26" s="17"/>
      <c r="F26" s="143"/>
      <c r="G26" s="143"/>
      <c r="H26" s="12"/>
    </row>
    <row r="27" spans="1:8" x14ac:dyDescent="0.25">
      <c r="A27" s="99">
        <v>6</v>
      </c>
      <c r="B27" s="126" t="s">
        <v>22</v>
      </c>
      <c r="C27" s="127">
        <f>C28</f>
        <v>157900</v>
      </c>
      <c r="D27" s="176">
        <f t="shared" ref="D27" si="13">E27-C27</f>
        <v>-8718.1600000000035</v>
      </c>
      <c r="E27" s="16">
        <f>E28</f>
        <v>149181.84</v>
      </c>
      <c r="F27" s="178">
        <f>F28</f>
        <v>157900</v>
      </c>
      <c r="G27" s="146">
        <f>G28</f>
        <v>157900</v>
      </c>
      <c r="H27" s="16">
        <f t="shared" ref="H27" si="14">(E27/C27)*100</f>
        <v>94.478682710576308</v>
      </c>
    </row>
    <row r="28" spans="1:8" x14ac:dyDescent="0.25">
      <c r="A28" s="8">
        <v>65</v>
      </c>
      <c r="B28" s="4" t="s">
        <v>115</v>
      </c>
      <c r="C28" s="17">
        <f>C29</f>
        <v>157900</v>
      </c>
      <c r="D28" s="177">
        <f t="shared" ref="D28:D29" si="15">E28-C28</f>
        <v>-8718.1600000000035</v>
      </c>
      <c r="E28" s="17">
        <f>E29</f>
        <v>149181.84</v>
      </c>
      <c r="F28" s="143">
        <v>157900</v>
      </c>
      <c r="G28" s="143">
        <v>157900</v>
      </c>
      <c r="H28" s="16">
        <f t="shared" ref="H28" si="16">(E28/C28)*100</f>
        <v>94.478682710576308</v>
      </c>
    </row>
    <row r="29" spans="1:8" x14ac:dyDescent="0.25">
      <c r="A29" s="8">
        <v>652</v>
      </c>
      <c r="B29" s="4" t="s">
        <v>116</v>
      </c>
      <c r="C29" s="17">
        <v>157900</v>
      </c>
      <c r="D29" s="177">
        <f t="shared" si="15"/>
        <v>-8718.1600000000035</v>
      </c>
      <c r="E29" s="17">
        <v>149181.84</v>
      </c>
      <c r="F29" s="143"/>
      <c r="G29" s="143"/>
      <c r="H29" s="16">
        <f t="shared" ref="H29" si="17">(E29/C29)*100</f>
        <v>94.478682710576308</v>
      </c>
    </row>
    <row r="30" spans="1:8" x14ac:dyDescent="0.25">
      <c r="A30" s="8" t="s">
        <v>104</v>
      </c>
      <c r="B30" s="74" t="s">
        <v>118</v>
      </c>
      <c r="C30" s="17"/>
      <c r="D30" s="17"/>
      <c r="E30" s="17"/>
      <c r="F30" s="143"/>
      <c r="G30" s="143"/>
      <c r="H30" s="12"/>
    </row>
    <row r="31" spans="1:8" x14ac:dyDescent="0.25">
      <c r="A31" s="124">
        <v>6</v>
      </c>
      <c r="B31" s="74" t="s">
        <v>22</v>
      </c>
      <c r="C31" s="16">
        <f>C32</f>
        <v>4919400</v>
      </c>
      <c r="D31" s="176">
        <f t="shared" ref="D31" si="18">E31-C31</f>
        <v>4492</v>
      </c>
      <c r="E31" s="16">
        <f>E32</f>
        <v>4923892</v>
      </c>
      <c r="F31" s="146">
        <f>F32</f>
        <v>4919400</v>
      </c>
      <c r="G31" s="146">
        <f>G32</f>
        <v>4919400</v>
      </c>
      <c r="H31" s="16">
        <f t="shared" ref="H31" si="19">(E31/C31)*100</f>
        <v>100.09131194861163</v>
      </c>
    </row>
    <row r="32" spans="1:8" x14ac:dyDescent="0.25">
      <c r="A32" s="8">
        <v>63</v>
      </c>
      <c r="B32" s="4" t="s">
        <v>110</v>
      </c>
      <c r="C32" s="17">
        <f>C33</f>
        <v>4919400</v>
      </c>
      <c r="D32" s="177">
        <f t="shared" ref="D32:D33" si="20">E32-C32</f>
        <v>4492</v>
      </c>
      <c r="E32" s="17">
        <f>E33</f>
        <v>4923892</v>
      </c>
      <c r="F32" s="143">
        <v>4919400</v>
      </c>
      <c r="G32" s="143">
        <v>4919400</v>
      </c>
      <c r="H32" s="16">
        <f t="shared" ref="H32" si="21">(E32/C32)*100</f>
        <v>100.09131194861163</v>
      </c>
    </row>
    <row r="33" spans="1:8" x14ac:dyDescent="0.25">
      <c r="A33" s="8">
        <v>636</v>
      </c>
      <c r="B33" s="4" t="s">
        <v>117</v>
      </c>
      <c r="C33" s="17">
        <v>4919400</v>
      </c>
      <c r="D33" s="177">
        <f t="shared" si="20"/>
        <v>4492</v>
      </c>
      <c r="E33" s="17">
        <v>4923892</v>
      </c>
      <c r="F33" s="143"/>
      <c r="G33" s="143"/>
      <c r="H33" s="16">
        <f t="shared" ref="H33" si="22">(E33/C33)*100</f>
        <v>100.09131194861163</v>
      </c>
    </row>
    <row r="34" spans="1:8" x14ac:dyDescent="0.25">
      <c r="A34" s="8" t="s">
        <v>104</v>
      </c>
      <c r="B34" s="74" t="s">
        <v>183</v>
      </c>
      <c r="C34" s="17"/>
      <c r="D34" s="17"/>
      <c r="E34" s="17"/>
      <c r="F34" s="143"/>
      <c r="G34" s="143"/>
      <c r="H34" s="12"/>
    </row>
    <row r="35" spans="1:8" x14ac:dyDescent="0.25">
      <c r="A35" s="124">
        <v>6</v>
      </c>
      <c r="B35" s="74" t="s">
        <v>22</v>
      </c>
      <c r="C35" s="16">
        <f>C36</f>
        <v>2700</v>
      </c>
      <c r="D35" s="176">
        <f t="shared" ref="D35" si="23">E35-C35</f>
        <v>0</v>
      </c>
      <c r="E35" s="16">
        <f>E36</f>
        <v>2700</v>
      </c>
      <c r="F35" s="146">
        <f>F36</f>
        <v>2700</v>
      </c>
      <c r="G35" s="146">
        <f>G36</f>
        <v>2700</v>
      </c>
      <c r="H35" s="16">
        <f t="shared" ref="H35" si="24">(E35/C35)*100</f>
        <v>100</v>
      </c>
    </row>
    <row r="36" spans="1:8" x14ac:dyDescent="0.25">
      <c r="A36" s="8">
        <v>63</v>
      </c>
      <c r="B36" s="4" t="s">
        <v>110</v>
      </c>
      <c r="C36" s="17">
        <f>C37</f>
        <v>2700</v>
      </c>
      <c r="D36" s="177">
        <f t="shared" ref="D36:D37" si="25">E36-C36</f>
        <v>0</v>
      </c>
      <c r="E36" s="17">
        <f>E37</f>
        <v>2700</v>
      </c>
      <c r="F36" s="143">
        <v>2700</v>
      </c>
      <c r="G36" s="143">
        <v>2700</v>
      </c>
      <c r="H36" s="16">
        <f t="shared" ref="H36" si="26">(E36/C36)*100</f>
        <v>100</v>
      </c>
    </row>
    <row r="37" spans="1:8" x14ac:dyDescent="0.25">
      <c r="A37" s="8">
        <v>636</v>
      </c>
      <c r="B37" s="4" t="s">
        <v>117</v>
      </c>
      <c r="C37" s="17">
        <v>2700</v>
      </c>
      <c r="D37" s="177">
        <f t="shared" si="25"/>
        <v>0</v>
      </c>
      <c r="E37" s="17">
        <v>2700</v>
      </c>
      <c r="F37" s="143"/>
      <c r="G37" s="143"/>
      <c r="H37" s="16">
        <f t="shared" ref="H37" si="27">(E37/C37)*100</f>
        <v>100</v>
      </c>
    </row>
    <row r="38" spans="1:8" x14ac:dyDescent="0.25">
      <c r="A38" s="8" t="s">
        <v>104</v>
      </c>
      <c r="B38" s="74" t="s">
        <v>119</v>
      </c>
      <c r="C38" s="17"/>
      <c r="D38" s="17"/>
      <c r="E38" s="17"/>
      <c r="F38" s="143"/>
      <c r="G38" s="143"/>
      <c r="H38" s="12"/>
    </row>
    <row r="39" spans="1:8" x14ac:dyDescent="0.25">
      <c r="A39" s="124">
        <v>6</v>
      </c>
      <c r="B39" s="74" t="s">
        <v>22</v>
      </c>
      <c r="C39" s="16">
        <f>C40</f>
        <v>11000</v>
      </c>
      <c r="D39" s="176">
        <f t="shared" ref="D39" si="28">E39-C39</f>
        <v>832.47999999999956</v>
      </c>
      <c r="E39" s="16">
        <f>E40</f>
        <v>11832.48</v>
      </c>
      <c r="F39" s="146">
        <f>F40</f>
        <v>11000</v>
      </c>
      <c r="G39" s="146">
        <f>G40</f>
        <v>11000</v>
      </c>
      <c r="H39" s="16">
        <f t="shared" ref="H39" si="29">(E39/C39)*100</f>
        <v>107.568</v>
      </c>
    </row>
    <row r="40" spans="1:8" x14ac:dyDescent="0.25">
      <c r="A40" s="8">
        <v>63</v>
      </c>
      <c r="B40" s="4" t="s">
        <v>110</v>
      </c>
      <c r="C40" s="17">
        <f>C41</f>
        <v>11000</v>
      </c>
      <c r="D40" s="177">
        <f t="shared" ref="D40:D41" si="30">E40-C40</f>
        <v>832.47999999999956</v>
      </c>
      <c r="E40" s="17">
        <f>E41</f>
        <v>11832.48</v>
      </c>
      <c r="F40" s="143">
        <v>11000</v>
      </c>
      <c r="G40" s="143">
        <v>11000</v>
      </c>
      <c r="H40" s="16">
        <f t="shared" ref="H40" si="31">(E40/C40)*100</f>
        <v>107.568</v>
      </c>
    </row>
    <row r="41" spans="1:8" x14ac:dyDescent="0.25">
      <c r="A41" s="8">
        <v>636</v>
      </c>
      <c r="B41" s="4" t="s">
        <v>117</v>
      </c>
      <c r="C41" s="17">
        <v>11000</v>
      </c>
      <c r="D41" s="177">
        <f t="shared" si="30"/>
        <v>832.47999999999956</v>
      </c>
      <c r="E41" s="17">
        <v>11832.48</v>
      </c>
      <c r="F41" s="143"/>
      <c r="G41" s="143"/>
      <c r="H41" s="16">
        <f t="shared" ref="H41" si="32">(E41/C41)*100</f>
        <v>107.568</v>
      </c>
    </row>
    <row r="42" spans="1:8" x14ac:dyDescent="0.25">
      <c r="A42" s="8" t="s">
        <v>104</v>
      </c>
      <c r="B42" s="74" t="s">
        <v>180</v>
      </c>
      <c r="C42" s="17"/>
      <c r="D42" s="17"/>
      <c r="E42" s="17"/>
      <c r="F42" s="143"/>
      <c r="G42" s="143"/>
      <c r="H42" s="12"/>
    </row>
    <row r="43" spans="1:8" x14ac:dyDescent="0.25">
      <c r="A43" s="124">
        <v>6</v>
      </c>
      <c r="B43" s="74" t="s">
        <v>114</v>
      </c>
      <c r="C43" s="16">
        <f>C44</f>
        <v>201800</v>
      </c>
      <c r="D43" s="176">
        <f t="shared" ref="D43" si="33">E43-C43</f>
        <v>13748.100000000006</v>
      </c>
      <c r="E43" s="16">
        <f>E44</f>
        <v>215548.1</v>
      </c>
      <c r="F43" s="146">
        <f>F44</f>
        <v>201800</v>
      </c>
      <c r="G43" s="146">
        <f>G44</f>
        <v>201800</v>
      </c>
      <c r="H43" s="16">
        <f t="shared" ref="H43" si="34">(E43/C43)*100</f>
        <v>106.8127353815659</v>
      </c>
    </row>
    <row r="44" spans="1:8" x14ac:dyDescent="0.25">
      <c r="A44" s="8">
        <v>63</v>
      </c>
      <c r="B44" s="4" t="s">
        <v>110</v>
      </c>
      <c r="C44" s="17">
        <f>C45</f>
        <v>201800</v>
      </c>
      <c r="D44" s="177">
        <f t="shared" ref="D44:D45" si="35">E44-C44</f>
        <v>13748.100000000006</v>
      </c>
      <c r="E44" s="17">
        <f>E45</f>
        <v>215548.1</v>
      </c>
      <c r="F44" s="143">
        <v>201800</v>
      </c>
      <c r="G44" s="143">
        <v>201800</v>
      </c>
      <c r="H44" s="16">
        <f t="shared" ref="H44" si="36">(E44/C44)*100</f>
        <v>106.8127353815659</v>
      </c>
    </row>
    <row r="45" spans="1:8" x14ac:dyDescent="0.25">
      <c r="A45" s="8">
        <v>636</v>
      </c>
      <c r="B45" s="4" t="s">
        <v>117</v>
      </c>
      <c r="C45" s="17">
        <v>201800</v>
      </c>
      <c r="D45" s="177">
        <f t="shared" si="35"/>
        <v>13748.100000000006</v>
      </c>
      <c r="E45" s="17">
        <v>215548.1</v>
      </c>
      <c r="F45" s="143"/>
      <c r="G45" s="143"/>
      <c r="H45" s="16">
        <f t="shared" ref="H45" si="37">(E45/C45)*100</f>
        <v>106.8127353815659</v>
      </c>
    </row>
    <row r="46" spans="1:8" x14ac:dyDescent="0.25">
      <c r="A46" s="8" t="s">
        <v>104</v>
      </c>
      <c r="B46" s="74" t="s">
        <v>181</v>
      </c>
      <c r="C46" s="17"/>
      <c r="D46" s="17"/>
      <c r="E46" s="17"/>
      <c r="F46" s="143"/>
      <c r="G46" s="143"/>
      <c r="H46" s="12"/>
    </row>
    <row r="47" spans="1:8" x14ac:dyDescent="0.25">
      <c r="A47" s="124">
        <v>6</v>
      </c>
      <c r="B47" s="74" t="s">
        <v>22</v>
      </c>
      <c r="C47" s="16">
        <f>C48</f>
        <v>243500</v>
      </c>
      <c r="D47" s="176">
        <f t="shared" ref="D47" si="38">E47-C47</f>
        <v>-4500</v>
      </c>
      <c r="E47" s="16">
        <f>E48</f>
        <v>239000</v>
      </c>
      <c r="F47" s="146">
        <f>F48</f>
        <v>243500</v>
      </c>
      <c r="G47" s="146">
        <f>G48</f>
        <v>243500</v>
      </c>
      <c r="H47" s="16">
        <f t="shared" ref="H47" si="39">(E47/C47)*100</f>
        <v>98.151950718685839</v>
      </c>
    </row>
    <row r="48" spans="1:8" x14ac:dyDescent="0.25">
      <c r="A48" s="8">
        <v>63</v>
      </c>
      <c r="B48" s="4" t="s">
        <v>110</v>
      </c>
      <c r="C48" s="17">
        <f>C49</f>
        <v>243500</v>
      </c>
      <c r="D48" s="177">
        <f t="shared" ref="D48:D49" si="40">E48-C48</f>
        <v>-4500</v>
      </c>
      <c r="E48" s="17">
        <f>E49</f>
        <v>239000</v>
      </c>
      <c r="F48" s="143">
        <v>243500</v>
      </c>
      <c r="G48" s="143">
        <v>243500</v>
      </c>
      <c r="H48" s="16">
        <f t="shared" ref="H48" si="41">(E48/C48)*100</f>
        <v>98.151950718685839</v>
      </c>
    </row>
    <row r="49" spans="1:8" x14ac:dyDescent="0.25">
      <c r="A49" s="8">
        <v>636</v>
      </c>
      <c r="B49" s="4" t="s">
        <v>111</v>
      </c>
      <c r="C49" s="17">
        <v>243500</v>
      </c>
      <c r="D49" s="177">
        <f t="shared" si="40"/>
        <v>-4500</v>
      </c>
      <c r="E49" s="17">
        <v>239000</v>
      </c>
      <c r="F49" s="143"/>
      <c r="G49" s="143"/>
      <c r="H49" s="16">
        <f t="shared" ref="H49" si="42">(E49/C49)*100</f>
        <v>98.151950718685839</v>
      </c>
    </row>
    <row r="50" spans="1:8" ht="14.25" customHeight="1" x14ac:dyDescent="0.25">
      <c r="A50" s="8" t="s">
        <v>104</v>
      </c>
      <c r="B50" s="74" t="s">
        <v>184</v>
      </c>
      <c r="C50" s="17"/>
      <c r="D50" s="17"/>
      <c r="E50" s="17"/>
      <c r="F50" s="143"/>
      <c r="G50" s="143"/>
      <c r="H50" s="12"/>
    </row>
    <row r="51" spans="1:8" x14ac:dyDescent="0.25">
      <c r="A51" s="124">
        <v>6</v>
      </c>
      <c r="B51" s="74" t="s">
        <v>22</v>
      </c>
      <c r="C51" s="16">
        <f>C52</f>
        <v>14900</v>
      </c>
      <c r="D51" s="176">
        <f t="shared" ref="D51" si="43">E51-C51</f>
        <v>2184.9400000000023</v>
      </c>
      <c r="E51" s="16">
        <f>E52</f>
        <v>17084.940000000002</v>
      </c>
      <c r="F51" s="146">
        <f>F52</f>
        <v>14900</v>
      </c>
      <c r="G51" s="146">
        <f>G52</f>
        <v>14900</v>
      </c>
      <c r="H51" s="16">
        <f t="shared" ref="H51" si="44">(E51/C51)*100</f>
        <v>114.66402684563759</v>
      </c>
    </row>
    <row r="52" spans="1:8" x14ac:dyDescent="0.25">
      <c r="A52" s="8">
        <v>63</v>
      </c>
      <c r="B52" s="4" t="s">
        <v>110</v>
      </c>
      <c r="C52" s="17">
        <f>C53+C54</f>
        <v>14900</v>
      </c>
      <c r="D52" s="177">
        <f t="shared" ref="D52:D54" si="45">E52-C52</f>
        <v>2184.9400000000023</v>
      </c>
      <c r="E52" s="17">
        <f>E53+E54</f>
        <v>17084.940000000002</v>
      </c>
      <c r="F52" s="143">
        <v>14900</v>
      </c>
      <c r="G52" s="143">
        <v>14900</v>
      </c>
      <c r="H52" s="16">
        <f t="shared" ref="H52" si="46">(E52/C52)*100</f>
        <v>114.66402684563759</v>
      </c>
    </row>
    <row r="53" spans="1:8" x14ac:dyDescent="0.25">
      <c r="A53" s="8">
        <v>636</v>
      </c>
      <c r="B53" s="4" t="s">
        <v>111</v>
      </c>
      <c r="C53" s="17">
        <v>2980</v>
      </c>
      <c r="D53" s="177">
        <f t="shared" si="45"/>
        <v>0</v>
      </c>
      <c r="E53" s="17">
        <v>2980</v>
      </c>
      <c r="F53" s="143"/>
      <c r="G53" s="143"/>
      <c r="H53" s="16">
        <f t="shared" ref="H53" si="47">(E53/C53)*100</f>
        <v>100</v>
      </c>
    </row>
    <row r="54" spans="1:8" x14ac:dyDescent="0.25">
      <c r="A54" s="8">
        <v>638</v>
      </c>
      <c r="B54" s="4" t="s">
        <v>122</v>
      </c>
      <c r="C54" s="17">
        <v>11920</v>
      </c>
      <c r="D54" s="177">
        <f t="shared" si="45"/>
        <v>2184.9400000000005</v>
      </c>
      <c r="E54" s="17">
        <v>14104.94</v>
      </c>
      <c r="F54" s="143"/>
      <c r="G54" s="143"/>
      <c r="H54" s="16">
        <f t="shared" ref="H54" si="48">(E54/C54)*100</f>
        <v>118.33003355704699</v>
      </c>
    </row>
    <row r="55" spans="1:8" x14ac:dyDescent="0.25">
      <c r="A55" s="124" t="s">
        <v>104</v>
      </c>
      <c r="B55" s="74" t="s">
        <v>206</v>
      </c>
      <c r="C55" s="17"/>
      <c r="D55" s="17"/>
      <c r="E55" s="17"/>
      <c r="F55" s="143"/>
      <c r="G55" s="143"/>
      <c r="H55" s="12"/>
    </row>
    <row r="56" spans="1:8" x14ac:dyDescent="0.25">
      <c r="A56" s="124">
        <v>6</v>
      </c>
      <c r="B56" s="74" t="s">
        <v>22</v>
      </c>
      <c r="C56" s="16">
        <f>C57</f>
        <v>79827.5</v>
      </c>
      <c r="D56" s="176">
        <f t="shared" ref="D56" si="49">E56-C56</f>
        <v>0</v>
      </c>
      <c r="E56" s="16">
        <f>E57</f>
        <v>79827.5</v>
      </c>
      <c r="F56" s="146">
        <f>F57</f>
        <v>14075.5</v>
      </c>
      <c r="G56" s="146">
        <f>G57</f>
        <v>0</v>
      </c>
      <c r="H56" s="16">
        <v>0</v>
      </c>
    </row>
    <row r="57" spans="1:8" x14ac:dyDescent="0.25">
      <c r="A57" s="8">
        <v>63</v>
      </c>
      <c r="B57" s="4" t="s">
        <v>110</v>
      </c>
      <c r="C57" s="17">
        <f>C58</f>
        <v>79827.5</v>
      </c>
      <c r="D57" s="177">
        <f t="shared" ref="D57:D58" si="50">E57-C57</f>
        <v>0</v>
      </c>
      <c r="E57" s="17">
        <f>E58</f>
        <v>79827.5</v>
      </c>
      <c r="F57" s="143">
        <v>14075.5</v>
      </c>
      <c r="G57" s="143">
        <v>0</v>
      </c>
      <c r="H57" s="16">
        <v>0</v>
      </c>
    </row>
    <row r="58" spans="1:8" x14ac:dyDescent="0.25">
      <c r="A58" s="8">
        <v>638</v>
      </c>
      <c r="B58" s="4" t="s">
        <v>122</v>
      </c>
      <c r="C58" s="17">
        <v>79827.5</v>
      </c>
      <c r="D58" s="177">
        <f t="shared" si="50"/>
        <v>0</v>
      </c>
      <c r="E58" s="17">
        <v>79827.5</v>
      </c>
      <c r="F58" s="143"/>
      <c r="G58" s="143"/>
      <c r="H58" s="16">
        <v>0</v>
      </c>
    </row>
    <row r="59" spans="1:8" x14ac:dyDescent="0.25">
      <c r="A59" s="8" t="s">
        <v>104</v>
      </c>
      <c r="B59" s="74" t="s">
        <v>182</v>
      </c>
      <c r="C59" s="17"/>
      <c r="D59" s="17"/>
      <c r="E59" s="17"/>
      <c r="F59" s="143"/>
      <c r="G59" s="143"/>
      <c r="H59" s="12"/>
    </row>
    <row r="60" spans="1:8" x14ac:dyDescent="0.25">
      <c r="A60" s="124">
        <v>6</v>
      </c>
      <c r="B60" s="74" t="s">
        <v>22</v>
      </c>
      <c r="C60" s="16">
        <f>C61</f>
        <v>2900</v>
      </c>
      <c r="D60" s="176">
        <f t="shared" ref="D60" si="51">E60-C60</f>
        <v>-546</v>
      </c>
      <c r="E60" s="16">
        <f>E61</f>
        <v>2354</v>
      </c>
      <c r="F60" s="146">
        <f>F61</f>
        <v>2900</v>
      </c>
      <c r="G60" s="146">
        <f>G61</f>
        <v>2900</v>
      </c>
      <c r="H60" s="16">
        <f t="shared" ref="H60" si="52">(E60/C60)*100</f>
        <v>81.172413793103445</v>
      </c>
    </row>
    <row r="61" spans="1:8" x14ac:dyDescent="0.25">
      <c r="A61" s="8">
        <v>63</v>
      </c>
      <c r="B61" s="4" t="s">
        <v>110</v>
      </c>
      <c r="C61" s="17">
        <f>C62</f>
        <v>2900</v>
      </c>
      <c r="D61" s="177">
        <f t="shared" ref="D61:D62" si="53">E61-C61</f>
        <v>-546</v>
      </c>
      <c r="E61" s="17">
        <f>E62</f>
        <v>2354</v>
      </c>
      <c r="F61" s="143">
        <v>2900</v>
      </c>
      <c r="G61" s="143">
        <v>2900</v>
      </c>
      <c r="H61" s="16">
        <f t="shared" ref="H61" si="54">(E61/C61)*100</f>
        <v>81.172413793103445</v>
      </c>
    </row>
    <row r="62" spans="1:8" x14ac:dyDescent="0.25">
      <c r="A62" s="8">
        <v>636</v>
      </c>
      <c r="B62" s="4" t="s">
        <v>111</v>
      </c>
      <c r="C62" s="17">
        <v>2900</v>
      </c>
      <c r="D62" s="177">
        <f t="shared" si="53"/>
        <v>-546</v>
      </c>
      <c r="E62" s="17">
        <v>2354</v>
      </c>
      <c r="F62" s="143"/>
      <c r="G62" s="143"/>
      <c r="H62" s="16">
        <f t="shared" ref="H62" si="55">(E62/C62)*100</f>
        <v>81.172413793103445</v>
      </c>
    </row>
    <row r="63" spans="1:8" x14ac:dyDescent="0.25">
      <c r="A63" s="8" t="s">
        <v>104</v>
      </c>
      <c r="B63" s="74" t="s">
        <v>112</v>
      </c>
      <c r="C63" s="17"/>
      <c r="D63" s="17"/>
      <c r="E63" s="17"/>
      <c r="F63" s="143"/>
      <c r="G63" s="143"/>
      <c r="H63" s="12"/>
    </row>
    <row r="64" spans="1:8" x14ac:dyDescent="0.25">
      <c r="A64" s="124">
        <v>6</v>
      </c>
      <c r="B64" s="74" t="s">
        <v>22</v>
      </c>
      <c r="C64" s="16">
        <f>C65</f>
        <v>25000</v>
      </c>
      <c r="D64" s="176">
        <f t="shared" ref="D64" si="56">E64-C64</f>
        <v>13676.620000000003</v>
      </c>
      <c r="E64" s="16">
        <f>E65</f>
        <v>38676.620000000003</v>
      </c>
      <c r="F64" s="146">
        <f>F65</f>
        <v>29000</v>
      </c>
      <c r="G64" s="146">
        <f>G65</f>
        <v>29000</v>
      </c>
      <c r="H64" s="16">
        <f t="shared" ref="H64" si="57">(E64/C64)*100</f>
        <v>154.70648</v>
      </c>
    </row>
    <row r="65" spans="1:8" x14ac:dyDescent="0.25">
      <c r="A65" s="8">
        <v>66</v>
      </c>
      <c r="B65" s="4" t="s">
        <v>108</v>
      </c>
      <c r="C65" s="17">
        <f>C66</f>
        <v>25000</v>
      </c>
      <c r="D65" s="177">
        <f t="shared" ref="D65:D66" si="58">E65-C65</f>
        <v>13676.620000000003</v>
      </c>
      <c r="E65" s="17">
        <f>E66</f>
        <v>38676.620000000003</v>
      </c>
      <c r="F65" s="143">
        <v>29000</v>
      </c>
      <c r="G65" s="143">
        <v>29000</v>
      </c>
      <c r="H65" s="16">
        <f t="shared" ref="H65" si="59">(E65/C65)*100</f>
        <v>154.70648</v>
      </c>
    </row>
    <row r="66" spans="1:8" x14ac:dyDescent="0.25">
      <c r="A66" s="8">
        <v>663</v>
      </c>
      <c r="B66" s="4" t="s">
        <v>113</v>
      </c>
      <c r="C66" s="17">
        <v>25000</v>
      </c>
      <c r="D66" s="177">
        <f t="shared" si="58"/>
        <v>13676.620000000003</v>
      </c>
      <c r="E66" s="17">
        <v>38676.620000000003</v>
      </c>
      <c r="F66" s="143"/>
      <c r="G66" s="143"/>
      <c r="H66" s="16">
        <f t="shared" ref="H66" si="60">(E66/C66)*100</f>
        <v>154.70648</v>
      </c>
    </row>
    <row r="67" spans="1:8" x14ac:dyDescent="0.25">
      <c r="A67" s="75" t="s">
        <v>104</v>
      </c>
      <c r="B67" s="74" t="s">
        <v>185</v>
      </c>
      <c r="C67" s="17"/>
      <c r="D67" s="17"/>
      <c r="E67" s="17"/>
      <c r="F67" s="143"/>
      <c r="G67" s="143"/>
      <c r="H67" s="12"/>
    </row>
    <row r="68" spans="1:8" x14ac:dyDescent="0.25">
      <c r="A68" s="124">
        <v>6</v>
      </c>
      <c r="B68" s="74" t="s">
        <v>114</v>
      </c>
      <c r="C68" s="16">
        <v>0</v>
      </c>
      <c r="D68" s="176">
        <f t="shared" ref="D68" si="61">E68-C68</f>
        <v>0</v>
      </c>
      <c r="E68" s="16">
        <f>E69</f>
        <v>0</v>
      </c>
      <c r="F68" s="146">
        <f>F69</f>
        <v>0</v>
      </c>
      <c r="G68" s="146">
        <f>G69</f>
        <v>0</v>
      </c>
      <c r="H68" s="16">
        <v>0</v>
      </c>
    </row>
    <row r="69" spans="1:8" x14ac:dyDescent="0.25">
      <c r="A69" s="8">
        <v>65</v>
      </c>
      <c r="B69" s="4" t="s">
        <v>115</v>
      </c>
      <c r="C69" s="17">
        <v>0</v>
      </c>
      <c r="D69" s="177">
        <f t="shared" ref="D69:D70" si="62">E69-C69</f>
        <v>0</v>
      </c>
      <c r="E69" s="17">
        <f>E70</f>
        <v>0</v>
      </c>
      <c r="F69" s="143">
        <v>0</v>
      </c>
      <c r="G69" s="143">
        <v>0</v>
      </c>
      <c r="H69" s="12">
        <v>0</v>
      </c>
    </row>
    <row r="70" spans="1:8" x14ac:dyDescent="0.25">
      <c r="A70" s="8">
        <v>652</v>
      </c>
      <c r="B70" s="4" t="s">
        <v>116</v>
      </c>
      <c r="C70" s="17">
        <v>0</v>
      </c>
      <c r="D70" s="177">
        <f t="shared" si="62"/>
        <v>0</v>
      </c>
      <c r="E70" s="17">
        <v>0</v>
      </c>
      <c r="F70" s="143"/>
      <c r="G70" s="143"/>
      <c r="H70" s="16">
        <v>0</v>
      </c>
    </row>
    <row r="71" spans="1:8" x14ac:dyDescent="0.25">
      <c r="A71" s="8" t="s">
        <v>104</v>
      </c>
      <c r="B71" s="74" t="s">
        <v>186</v>
      </c>
      <c r="C71" s="17"/>
      <c r="D71" s="17"/>
      <c r="E71" s="17"/>
      <c r="F71" s="143"/>
      <c r="G71" s="143"/>
      <c r="H71" s="12"/>
    </row>
    <row r="72" spans="1:8" x14ac:dyDescent="0.25">
      <c r="A72" s="124">
        <v>6</v>
      </c>
      <c r="B72" s="74" t="s">
        <v>114</v>
      </c>
      <c r="C72" s="16">
        <f>C73</f>
        <v>2000</v>
      </c>
      <c r="D72" s="176">
        <f t="shared" ref="D72" si="63">E72-C72</f>
        <v>0</v>
      </c>
      <c r="E72" s="16">
        <f>E73</f>
        <v>2000</v>
      </c>
      <c r="F72" s="146">
        <f>F73</f>
        <v>2000</v>
      </c>
      <c r="G72" s="146">
        <f>G73</f>
        <v>2000</v>
      </c>
      <c r="H72" s="16">
        <f t="shared" ref="H72" si="64">(E72/C72)*100</f>
        <v>100</v>
      </c>
    </row>
    <row r="73" spans="1:8" x14ac:dyDescent="0.25">
      <c r="A73" s="8">
        <v>65</v>
      </c>
      <c r="B73" s="4" t="s">
        <v>115</v>
      </c>
      <c r="C73" s="17">
        <f>C74</f>
        <v>2000</v>
      </c>
      <c r="D73" s="177">
        <f t="shared" ref="D73:D74" si="65">E73-C73</f>
        <v>0</v>
      </c>
      <c r="E73" s="17">
        <f>E74</f>
        <v>2000</v>
      </c>
      <c r="F73" s="143">
        <v>2000</v>
      </c>
      <c r="G73" s="143">
        <v>2000</v>
      </c>
      <c r="H73" s="16">
        <f t="shared" ref="H73:H74" si="66">(E73/C73)*100</f>
        <v>100</v>
      </c>
    </row>
    <row r="74" spans="1:8" x14ac:dyDescent="0.25">
      <c r="A74" s="8">
        <v>652</v>
      </c>
      <c r="B74" s="4" t="s">
        <v>116</v>
      </c>
      <c r="C74" s="17">
        <v>2000</v>
      </c>
      <c r="D74" s="177">
        <f t="shared" si="65"/>
        <v>0</v>
      </c>
      <c r="E74" s="17">
        <v>2000</v>
      </c>
      <c r="F74" s="143"/>
      <c r="G74" s="143"/>
      <c r="H74" s="16">
        <f t="shared" si="66"/>
        <v>100</v>
      </c>
    </row>
    <row r="75" spans="1:8" x14ac:dyDescent="0.25">
      <c r="A75" s="8" t="s">
        <v>104</v>
      </c>
      <c r="B75" s="74" t="s">
        <v>243</v>
      </c>
      <c r="C75" s="17"/>
      <c r="D75" s="177"/>
      <c r="E75" s="17"/>
      <c r="F75" s="143"/>
      <c r="G75" s="143"/>
      <c r="H75" s="16"/>
    </row>
    <row r="76" spans="1:8" x14ac:dyDescent="0.25">
      <c r="A76" s="8">
        <v>6</v>
      </c>
      <c r="B76" s="74" t="s">
        <v>114</v>
      </c>
      <c r="C76" s="17">
        <v>0</v>
      </c>
      <c r="D76" s="176">
        <f>D77</f>
        <v>1000</v>
      </c>
      <c r="E76" s="16">
        <f>E77</f>
        <v>1000</v>
      </c>
      <c r="F76" s="143"/>
      <c r="G76" s="143"/>
      <c r="H76" s="16"/>
    </row>
    <row r="77" spans="1:8" ht="30" x14ac:dyDescent="0.25">
      <c r="A77" s="8">
        <v>63</v>
      </c>
      <c r="B77" s="223" t="s">
        <v>110</v>
      </c>
      <c r="C77" s="233">
        <f>C78</f>
        <v>0</v>
      </c>
      <c r="D77" s="177">
        <f>D78</f>
        <v>1000</v>
      </c>
      <c r="E77" s="17">
        <f>E78</f>
        <v>1000</v>
      </c>
      <c r="F77" s="143"/>
      <c r="G77" s="143"/>
      <c r="H77" s="16"/>
    </row>
    <row r="78" spans="1:8" ht="30" x14ac:dyDescent="0.25">
      <c r="A78" s="8">
        <v>636</v>
      </c>
      <c r="B78" s="223" t="s">
        <v>111</v>
      </c>
      <c r="C78" s="233">
        <v>0</v>
      </c>
      <c r="D78" s="177">
        <v>1000</v>
      </c>
      <c r="E78" s="17">
        <v>1000</v>
      </c>
      <c r="F78" s="143"/>
      <c r="G78" s="143"/>
      <c r="H78" s="16"/>
    </row>
    <row r="79" spans="1:8" x14ac:dyDescent="0.25">
      <c r="A79" s="105" t="s">
        <v>104</v>
      </c>
      <c r="B79" s="74" t="s">
        <v>207</v>
      </c>
      <c r="C79" s="17"/>
      <c r="D79" s="17"/>
      <c r="E79" s="17"/>
      <c r="F79" s="143"/>
      <c r="G79" s="143"/>
      <c r="H79" s="12"/>
    </row>
    <row r="80" spans="1:8" x14ac:dyDescent="0.25">
      <c r="A80" s="124">
        <v>6</v>
      </c>
      <c r="B80" s="74" t="s">
        <v>114</v>
      </c>
      <c r="C80" s="16">
        <f>C81</f>
        <v>96357.17</v>
      </c>
      <c r="D80" s="176">
        <f t="shared" ref="D80" si="67">E80-C80</f>
        <v>-2135.0099999999948</v>
      </c>
      <c r="E80" s="16">
        <f>E81</f>
        <v>94222.16</v>
      </c>
      <c r="F80" s="146">
        <v>0</v>
      </c>
      <c r="G80" s="146">
        <f>G81</f>
        <v>0</v>
      </c>
      <c r="H80" s="16">
        <f t="shared" ref="H80" si="68">(E80/C80)*100</f>
        <v>97.784274901390319</v>
      </c>
    </row>
    <row r="81" spans="1:8" x14ac:dyDescent="0.25">
      <c r="A81" s="105">
        <v>63</v>
      </c>
      <c r="B81" s="76" t="s">
        <v>110</v>
      </c>
      <c r="C81" s="17">
        <f>C82</f>
        <v>96357.17</v>
      </c>
      <c r="D81" s="177">
        <f t="shared" ref="D81:D82" si="69">E81-C81</f>
        <v>-2135.0099999999948</v>
      </c>
      <c r="E81" s="17">
        <f>E82</f>
        <v>94222.16</v>
      </c>
      <c r="F81" s="143">
        <v>0</v>
      </c>
      <c r="G81" s="143">
        <v>0</v>
      </c>
      <c r="H81" s="16">
        <f t="shared" ref="H81" si="70">(E81/C81)*100</f>
        <v>97.784274901390319</v>
      </c>
    </row>
    <row r="82" spans="1:8" x14ac:dyDescent="0.25">
      <c r="A82" s="105">
        <v>671</v>
      </c>
      <c r="B82" s="76" t="s">
        <v>122</v>
      </c>
      <c r="C82" s="17">
        <v>96357.17</v>
      </c>
      <c r="D82" s="177">
        <f t="shared" si="69"/>
        <v>-2135.0099999999948</v>
      </c>
      <c r="E82" s="17">
        <v>94222.16</v>
      </c>
      <c r="F82" s="143"/>
      <c r="G82" s="143"/>
      <c r="H82" s="16">
        <f t="shared" ref="H82" si="71">(E82/C82)*100</f>
        <v>97.784274901390319</v>
      </c>
    </row>
    <row r="83" spans="1:8" x14ac:dyDescent="0.25">
      <c r="A83" s="105" t="s">
        <v>104</v>
      </c>
      <c r="B83" s="74" t="s">
        <v>192</v>
      </c>
      <c r="C83" s="17"/>
      <c r="D83" s="17"/>
      <c r="E83" s="17"/>
      <c r="F83" s="143"/>
      <c r="G83" s="143"/>
      <c r="H83" s="12"/>
    </row>
    <row r="84" spans="1:8" x14ac:dyDescent="0.25">
      <c r="A84" s="124">
        <v>7</v>
      </c>
      <c r="B84" s="74" t="s">
        <v>192</v>
      </c>
      <c r="C84" s="16">
        <f>C85</f>
        <v>800</v>
      </c>
      <c r="D84" s="176">
        <f t="shared" ref="D84" si="72">E84-C84</f>
        <v>0</v>
      </c>
      <c r="E84" s="16">
        <f>E85</f>
        <v>800</v>
      </c>
      <c r="F84" s="146">
        <f>F85</f>
        <v>800</v>
      </c>
      <c r="G84" s="146">
        <f>G85</f>
        <v>800</v>
      </c>
      <c r="H84" s="16">
        <f t="shared" ref="H84" si="73">(E84/C84)*100</f>
        <v>100</v>
      </c>
    </row>
    <row r="85" spans="1:8" x14ac:dyDescent="0.25">
      <c r="A85" s="105">
        <v>72</v>
      </c>
      <c r="B85" s="76" t="s">
        <v>192</v>
      </c>
      <c r="C85" s="17">
        <f>C86</f>
        <v>800</v>
      </c>
      <c r="D85" s="177">
        <f t="shared" ref="D85:D86" si="74">E85-C85</f>
        <v>0</v>
      </c>
      <c r="E85" s="17">
        <f>E86</f>
        <v>800</v>
      </c>
      <c r="F85" s="143">
        <v>800</v>
      </c>
      <c r="G85" s="143">
        <v>800</v>
      </c>
      <c r="H85" s="16">
        <f t="shared" ref="H85" si="75">(E85/C85)*100</f>
        <v>100</v>
      </c>
    </row>
    <row r="86" spans="1:8" x14ac:dyDescent="0.25">
      <c r="A86" s="105">
        <v>721</v>
      </c>
      <c r="B86" s="76" t="s">
        <v>193</v>
      </c>
      <c r="C86" s="17">
        <v>800</v>
      </c>
      <c r="D86" s="177">
        <f t="shared" si="74"/>
        <v>0</v>
      </c>
      <c r="E86" s="17">
        <v>800</v>
      </c>
      <c r="F86" s="143"/>
      <c r="G86" s="143"/>
      <c r="H86" s="16">
        <f t="shared" ref="H86" si="76">(E86/C86)*100</f>
        <v>100</v>
      </c>
    </row>
    <row r="87" spans="1:8" x14ac:dyDescent="0.25">
      <c r="A87" s="79"/>
      <c r="B87" s="80" t="s">
        <v>123</v>
      </c>
      <c r="C87" s="81"/>
      <c r="D87" s="81"/>
      <c r="E87" s="81"/>
      <c r="F87" s="186"/>
      <c r="G87" s="186"/>
      <c r="H87" s="82"/>
    </row>
    <row r="88" spans="1:8" x14ac:dyDescent="0.25">
      <c r="A88" s="8" t="s">
        <v>104</v>
      </c>
      <c r="B88" s="74" t="s">
        <v>131</v>
      </c>
      <c r="C88" s="17"/>
      <c r="D88" s="17"/>
      <c r="E88" s="17"/>
      <c r="F88" s="143"/>
      <c r="G88" s="143"/>
      <c r="H88" s="12"/>
    </row>
    <row r="89" spans="1:8" x14ac:dyDescent="0.25">
      <c r="A89" s="124">
        <v>9</v>
      </c>
      <c r="B89" s="74" t="s">
        <v>125</v>
      </c>
      <c r="C89" s="15">
        <f>C90</f>
        <v>4000</v>
      </c>
      <c r="D89" s="176">
        <f t="shared" ref="D89" si="77">E89-C89</f>
        <v>17390.22</v>
      </c>
      <c r="E89" s="16">
        <f>E90</f>
        <v>21390.22</v>
      </c>
      <c r="F89" s="146">
        <v>0</v>
      </c>
      <c r="G89" s="146">
        <f>G90</f>
        <v>0</v>
      </c>
      <c r="H89" s="127"/>
    </row>
    <row r="90" spans="1:8" x14ac:dyDescent="0.25">
      <c r="A90" s="8">
        <v>92</v>
      </c>
      <c r="B90" s="4" t="s">
        <v>86</v>
      </c>
      <c r="C90" s="12">
        <v>4000</v>
      </c>
      <c r="D90" s="177">
        <f>D92+D94+D96+D98+D100+D102</f>
        <v>17390.22</v>
      </c>
      <c r="E90" s="12">
        <f>E92+E94+E96+E98+E100+E102</f>
        <v>21390.22</v>
      </c>
      <c r="F90" s="143">
        <v>0</v>
      </c>
      <c r="G90" s="143">
        <v>0</v>
      </c>
      <c r="H90" s="109"/>
    </row>
    <row r="91" spans="1:8" x14ac:dyDescent="0.25">
      <c r="A91" s="8" t="s">
        <v>104</v>
      </c>
      <c r="B91" s="74" t="s">
        <v>245</v>
      </c>
      <c r="C91" s="12"/>
      <c r="D91" s="177"/>
      <c r="E91" s="12"/>
      <c r="F91" s="143"/>
      <c r="G91" s="143"/>
      <c r="H91" s="109"/>
    </row>
    <row r="92" spans="1:8" x14ac:dyDescent="0.25">
      <c r="A92" s="8">
        <v>922</v>
      </c>
      <c r="B92" s="4" t="s">
        <v>208</v>
      </c>
      <c r="C92" s="12"/>
      <c r="D92" s="177">
        <v>-1240.93</v>
      </c>
      <c r="E92" s="133" t="s">
        <v>254</v>
      </c>
      <c r="F92" s="143"/>
      <c r="G92" s="143"/>
      <c r="H92" s="109"/>
    </row>
    <row r="93" spans="1:8" x14ac:dyDescent="0.25">
      <c r="A93" s="8" t="s">
        <v>104</v>
      </c>
      <c r="B93" s="74" t="s">
        <v>107</v>
      </c>
      <c r="C93" s="16"/>
      <c r="D93" s="16"/>
      <c r="E93" s="16"/>
      <c r="F93" s="143"/>
      <c r="G93" s="143"/>
      <c r="H93" s="12"/>
    </row>
    <row r="94" spans="1:8" x14ac:dyDescent="0.25">
      <c r="A94" s="8">
        <v>922</v>
      </c>
      <c r="B94" s="4" t="s">
        <v>246</v>
      </c>
      <c r="C94" s="133" t="s">
        <v>220</v>
      </c>
      <c r="D94" s="177">
        <f t="shared" ref="D92:E94" si="78">E94-C94</f>
        <v>979.63</v>
      </c>
      <c r="E94" s="133" t="s">
        <v>247</v>
      </c>
      <c r="F94" s="143">
        <v>0</v>
      </c>
      <c r="G94" s="143">
        <v>0</v>
      </c>
      <c r="H94" s="16"/>
    </row>
    <row r="95" spans="1:8" x14ac:dyDescent="0.25">
      <c r="A95" s="8" t="s">
        <v>104</v>
      </c>
      <c r="B95" s="74" t="s">
        <v>120</v>
      </c>
      <c r="C95" s="17"/>
      <c r="D95" s="17"/>
      <c r="E95" s="17"/>
      <c r="F95" s="143"/>
      <c r="G95" s="143"/>
      <c r="H95" s="12"/>
    </row>
    <row r="96" spans="1:8" x14ac:dyDescent="0.25">
      <c r="A96" s="8">
        <v>922</v>
      </c>
      <c r="B96" s="4" t="s">
        <v>246</v>
      </c>
      <c r="C96" s="133" t="s">
        <v>220</v>
      </c>
      <c r="D96" s="177">
        <f t="shared" ref="D96" si="79">E96-C96</f>
        <v>8718.16</v>
      </c>
      <c r="E96" s="133" t="s">
        <v>248</v>
      </c>
      <c r="F96" s="143">
        <v>0</v>
      </c>
      <c r="G96" s="143">
        <v>0</v>
      </c>
      <c r="H96" s="16"/>
    </row>
    <row r="97" spans="1:8" x14ac:dyDescent="0.25">
      <c r="A97" s="8" t="s">
        <v>104</v>
      </c>
      <c r="B97" s="74" t="s">
        <v>249</v>
      </c>
      <c r="C97" s="133"/>
      <c r="D97" s="177"/>
      <c r="E97" s="133"/>
      <c r="F97" s="143"/>
      <c r="G97" s="143"/>
      <c r="H97" s="16"/>
    </row>
    <row r="98" spans="1:8" x14ac:dyDescent="0.25">
      <c r="A98" s="8">
        <v>922</v>
      </c>
      <c r="B98" s="4" t="s">
        <v>246</v>
      </c>
      <c r="C98" s="133"/>
      <c r="D98" s="177">
        <v>4811.9799999999996</v>
      </c>
      <c r="E98" s="133" t="s">
        <v>250</v>
      </c>
      <c r="F98" s="143"/>
      <c r="G98" s="143"/>
      <c r="H98" s="16"/>
    </row>
    <row r="99" spans="1:8" x14ac:dyDescent="0.25">
      <c r="A99" s="8" t="s">
        <v>104</v>
      </c>
      <c r="B99" s="74" t="s">
        <v>112</v>
      </c>
      <c r="C99" s="133"/>
      <c r="D99" s="177"/>
      <c r="E99" s="133"/>
      <c r="F99" s="143"/>
      <c r="G99" s="143"/>
      <c r="H99" s="16"/>
    </row>
    <row r="100" spans="1:8" x14ac:dyDescent="0.25">
      <c r="A100" s="8">
        <v>922</v>
      </c>
      <c r="B100" s="4" t="s">
        <v>246</v>
      </c>
      <c r="C100" s="133" t="s">
        <v>251</v>
      </c>
      <c r="D100" s="177">
        <v>3323.38</v>
      </c>
      <c r="E100" s="133" t="s">
        <v>253</v>
      </c>
      <c r="F100" s="143"/>
      <c r="G100" s="143"/>
      <c r="H100" s="16"/>
    </row>
    <row r="101" spans="1:8" x14ac:dyDescent="0.25">
      <c r="A101" s="8" t="s">
        <v>104</v>
      </c>
      <c r="B101" s="74" t="s">
        <v>252</v>
      </c>
      <c r="C101" s="17"/>
      <c r="D101" s="17"/>
      <c r="E101" s="17"/>
      <c r="F101" s="143"/>
      <c r="G101" s="143"/>
      <c r="H101" s="12"/>
    </row>
    <row r="102" spans="1:8" x14ac:dyDescent="0.25">
      <c r="A102" s="8">
        <v>922</v>
      </c>
      <c r="B102" s="4" t="s">
        <v>246</v>
      </c>
      <c r="C102" s="17"/>
      <c r="D102" s="177">
        <v>798</v>
      </c>
      <c r="E102" s="17">
        <v>798</v>
      </c>
      <c r="F102" s="143"/>
      <c r="G102" s="143"/>
      <c r="H102" s="16"/>
    </row>
    <row r="103" spans="1:8" x14ac:dyDescent="0.25">
      <c r="G103" s="236" t="s">
        <v>222</v>
      </c>
      <c r="H103" s="236"/>
    </row>
    <row r="104" spans="1:8" x14ac:dyDescent="0.25">
      <c r="B104" t="s">
        <v>255</v>
      </c>
      <c r="G104" s="237" t="s">
        <v>223</v>
      </c>
      <c r="H104" s="237"/>
    </row>
    <row r="106" spans="1:8" ht="26.25" x14ac:dyDescent="0.4">
      <c r="B106" s="25"/>
    </row>
  </sheetData>
  <mergeCells count="3">
    <mergeCell ref="G103:H103"/>
    <mergeCell ref="G104:H104"/>
    <mergeCell ref="A6:H6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RASHODI-PLAN </vt:lpstr>
      <vt:lpstr>PRIHODI-PLAN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Racunovodstvo</cp:lastModifiedBy>
  <cp:lastPrinted>2022-05-18T11:02:59Z</cp:lastPrinted>
  <dcterms:created xsi:type="dcterms:W3CDTF">2011-12-15T12:32:14Z</dcterms:created>
  <dcterms:modified xsi:type="dcterms:W3CDTF">2022-05-18T11:06:17Z</dcterms:modified>
</cp:coreProperties>
</file>