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IZVRŠENJE FINANCIJSKOG PLANA I OBRAZLOŽENJE REALIZACIJE FI\IZVRŠENJE FIN.PLANA 1-12-2022\"/>
    </mc:Choice>
  </mc:AlternateContent>
  <bookViews>
    <workbookView xWindow="0" yWindow="0" windowWidth="28800" windowHeight="12435" activeTab="1"/>
  </bookViews>
  <sheets>
    <sheet name="sazetak" sheetId="1" r:id="rId1"/>
    <sheet name="opci dio- prihodi" sheetId="2" r:id="rId2"/>
    <sheet name="opci dio-RASHODI" sheetId="3" r:id="rId3"/>
    <sheet name="poseban di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0" i="1"/>
  <c r="H39" i="1"/>
  <c r="H36" i="1"/>
  <c r="G42" i="1"/>
  <c r="G40" i="1"/>
  <c r="G39" i="1"/>
  <c r="G37" i="1"/>
  <c r="G36" i="1"/>
  <c r="G31" i="1"/>
  <c r="G28" i="1"/>
  <c r="G27" i="1"/>
  <c r="G16" i="1"/>
  <c r="H15" i="1"/>
  <c r="H14" i="1"/>
  <c r="H13" i="1"/>
  <c r="H12" i="1"/>
  <c r="H11" i="1"/>
  <c r="G15" i="1"/>
  <c r="G14" i="1"/>
  <c r="G13" i="1"/>
  <c r="G12" i="1"/>
  <c r="G11" i="1"/>
  <c r="H10" i="1"/>
  <c r="G10" i="1"/>
  <c r="D42" i="1"/>
  <c r="D40" i="1"/>
  <c r="D39" i="1"/>
  <c r="D37" i="1"/>
  <c r="D36" i="1"/>
  <c r="D16" i="1" l="1"/>
  <c r="F16" i="1"/>
  <c r="K405" i="4" l="1"/>
  <c r="K414" i="4"/>
  <c r="K413" i="4"/>
  <c r="K412" i="4"/>
  <c r="K411" i="4"/>
  <c r="K410" i="4"/>
  <c r="K409" i="4"/>
  <c r="K123" i="4"/>
  <c r="J405" i="4"/>
  <c r="J413" i="4"/>
  <c r="J412" i="4"/>
  <c r="J411" i="4"/>
  <c r="J410" i="4"/>
  <c r="J409" i="4"/>
  <c r="J383" i="4"/>
  <c r="J382" i="4"/>
  <c r="J379" i="4"/>
  <c r="J378" i="4"/>
  <c r="J376" i="4"/>
  <c r="J373" i="4"/>
  <c r="J372" i="4"/>
  <c r="G361" i="4"/>
  <c r="G360" i="4" s="1"/>
  <c r="G359" i="4" s="1"/>
  <c r="G362" i="4"/>
  <c r="J364" i="4"/>
  <c r="J363" i="4"/>
  <c r="J354" i="4"/>
  <c r="J347" i="4"/>
  <c r="J338" i="4"/>
  <c r="J325" i="4"/>
  <c r="J324" i="4"/>
  <c r="J314" i="4"/>
  <c r="J300" i="4"/>
  <c r="J291" i="4"/>
  <c r="J289" i="4"/>
  <c r="J279" i="4"/>
  <c r="J241" i="4"/>
  <c r="J237" i="4"/>
  <c r="J228" i="4"/>
  <c r="J224" i="4"/>
  <c r="J219" i="4"/>
  <c r="J217" i="4"/>
  <c r="J215" i="4"/>
  <c r="J214" i="4"/>
  <c r="J213" i="4"/>
  <c r="J199" i="4"/>
  <c r="J198" i="4"/>
  <c r="J195" i="4"/>
  <c r="J194" i="4"/>
  <c r="J191" i="4"/>
  <c r="J190" i="4"/>
  <c r="J188" i="4"/>
  <c r="J187" i="4"/>
  <c r="J178" i="4"/>
  <c r="J168" i="4"/>
  <c r="J165" i="4"/>
  <c r="J164" i="4"/>
  <c r="J162" i="4"/>
  <c r="J161" i="4"/>
  <c r="J160" i="4"/>
  <c r="J159" i="4"/>
  <c r="J152" i="4"/>
  <c r="J150" i="4"/>
  <c r="J149" i="4"/>
  <c r="J144" i="4"/>
  <c r="J143" i="4"/>
  <c r="J142" i="4"/>
  <c r="J141" i="4"/>
  <c r="J140" i="4"/>
  <c r="J139" i="4"/>
  <c r="J109" i="4"/>
  <c r="J107" i="4"/>
  <c r="J99" i="4"/>
  <c r="J98" i="4"/>
  <c r="J96" i="4"/>
  <c r="J95" i="4"/>
  <c r="J93" i="4"/>
  <c r="J91" i="4"/>
  <c r="J88" i="4"/>
  <c r="J87" i="4"/>
  <c r="J85" i="4"/>
  <c r="J83" i="4"/>
  <c r="J81" i="4"/>
  <c r="J80" i="4"/>
  <c r="J74" i="4"/>
  <c r="J70" i="4"/>
  <c r="J69" i="4"/>
  <c r="J67" i="4"/>
  <c r="J65" i="4"/>
  <c r="J51" i="4"/>
  <c r="J48" i="4"/>
  <c r="J40" i="4"/>
  <c r="J37" i="4"/>
  <c r="J36" i="4"/>
  <c r="J35" i="4"/>
  <c r="J33" i="4"/>
  <c r="J32" i="4"/>
  <c r="J31" i="4"/>
  <c r="J30" i="4"/>
  <c r="J29" i="4"/>
  <c r="J28" i="4"/>
  <c r="J26" i="4"/>
  <c r="J25" i="4"/>
  <c r="J24" i="4"/>
  <c r="J23" i="4"/>
  <c r="J21" i="4"/>
  <c r="J20" i="4"/>
  <c r="J19" i="4"/>
  <c r="J12" i="4"/>
  <c r="I415" i="4" l="1"/>
  <c r="I206" i="4"/>
  <c r="I71" i="4"/>
  <c r="I68" i="4"/>
  <c r="I60" i="4"/>
  <c r="I336" i="4"/>
  <c r="G283" i="4"/>
  <c r="I352" i="4"/>
  <c r="I360" i="4"/>
  <c r="I361" i="4"/>
  <c r="I362" i="4"/>
  <c r="I389" i="4"/>
  <c r="I390" i="4"/>
  <c r="I393" i="4"/>
  <c r="I396" i="4"/>
  <c r="I399" i="4"/>
  <c r="I400" i="4"/>
  <c r="I370" i="4"/>
  <c r="I369" i="4" s="1"/>
  <c r="I371" i="4"/>
  <c r="I374" i="4"/>
  <c r="I377" i="4"/>
  <c r="I380" i="4"/>
  <c r="I381" i="4"/>
  <c r="I320" i="4"/>
  <c r="I319" i="4" s="1"/>
  <c r="I321" i="4"/>
  <c r="I311" i="4"/>
  <c r="I312" i="4"/>
  <c r="I313" i="4"/>
  <c r="I303" i="4"/>
  <c r="K303" i="4" s="1"/>
  <c r="I304" i="4"/>
  <c r="K304" i="4" s="1"/>
  <c r="I305" i="4"/>
  <c r="K305" i="4" s="1"/>
  <c r="E92" i="4"/>
  <c r="G92" i="4"/>
  <c r="G89" i="4" s="1"/>
  <c r="G77" i="4" s="1"/>
  <c r="G76" i="4" s="1"/>
  <c r="I299" i="4"/>
  <c r="I288" i="4"/>
  <c r="I290" i="4"/>
  <c r="I293" i="4"/>
  <c r="I278" i="4"/>
  <c r="I281" i="4"/>
  <c r="I272" i="4"/>
  <c r="I260" i="4"/>
  <c r="I240" i="4"/>
  <c r="I236" i="4"/>
  <c r="I208" i="4"/>
  <c r="I218" i="4"/>
  <c r="I205" i="4" s="1"/>
  <c r="I189" i="4"/>
  <c r="I192" i="4"/>
  <c r="I197" i="4"/>
  <c r="I184" i="4"/>
  <c r="I316" i="4" l="1"/>
  <c r="J369" i="4"/>
  <c r="I368" i="4"/>
  <c r="J311" i="4"/>
  <c r="J380" i="4"/>
  <c r="I388" i="4"/>
  <c r="J360" i="4"/>
  <c r="I271" i="4"/>
  <c r="J290" i="4"/>
  <c r="I302" i="4"/>
  <c r="K302" i="4" s="1"/>
  <c r="I310" i="4"/>
  <c r="J377" i="4"/>
  <c r="I359" i="4"/>
  <c r="J184" i="4"/>
  <c r="I257" i="4"/>
  <c r="I196" i="4"/>
  <c r="J197" i="4"/>
  <c r="J192" i="4"/>
  <c r="I235" i="4"/>
  <c r="J236" i="4"/>
  <c r="J288" i="4"/>
  <c r="J313" i="4"/>
  <c r="J374" i="4"/>
  <c r="J362" i="4"/>
  <c r="J352" i="4"/>
  <c r="I292" i="4"/>
  <c r="J370" i="4"/>
  <c r="J189" i="4"/>
  <c r="I239" i="4"/>
  <c r="J278" i="4"/>
  <c r="I298" i="4"/>
  <c r="J299" i="4"/>
  <c r="J312" i="4"/>
  <c r="J381" i="4"/>
  <c r="J371" i="4"/>
  <c r="J361" i="4"/>
  <c r="I331" i="4"/>
  <c r="J336" i="4"/>
  <c r="K415" i="4"/>
  <c r="I277" i="4"/>
  <c r="I287" i="4"/>
  <c r="I183" i="4"/>
  <c r="I204" i="4"/>
  <c r="I173" i="4"/>
  <c r="I158" i="4"/>
  <c r="I297" i="4" l="1"/>
  <c r="J298" i="4"/>
  <c r="I203" i="4"/>
  <c r="I330" i="4"/>
  <c r="J331" i="4"/>
  <c r="I238" i="4"/>
  <c r="J359" i="4"/>
  <c r="J310" i="4"/>
  <c r="I307" i="4"/>
  <c r="I276" i="4"/>
  <c r="J277" i="4"/>
  <c r="J196" i="4"/>
  <c r="I387" i="4"/>
  <c r="I182" i="4"/>
  <c r="J183" i="4"/>
  <c r="I256" i="4"/>
  <c r="I270" i="4"/>
  <c r="J368" i="4"/>
  <c r="I365" i="4"/>
  <c r="J173" i="4"/>
  <c r="I285" i="4"/>
  <c r="J287" i="4"/>
  <c r="I286" i="4"/>
  <c r="I234" i="4"/>
  <c r="I157" i="4"/>
  <c r="I134" i="4"/>
  <c r="I116" i="4"/>
  <c r="I133" i="4"/>
  <c r="I129" i="4"/>
  <c r="I128" i="4" s="1"/>
  <c r="I125" i="4"/>
  <c r="I120" i="4"/>
  <c r="I118" i="4"/>
  <c r="I106" i="4"/>
  <c r="I108" i="4"/>
  <c r="I79" i="4"/>
  <c r="I97" i="4"/>
  <c r="I94" i="4"/>
  <c r="I92" i="4"/>
  <c r="J92" i="4" s="1"/>
  <c r="I90" i="4"/>
  <c r="I86" i="4"/>
  <c r="I84" i="4"/>
  <c r="I56" i="4"/>
  <c r="I47" i="4"/>
  <c r="I50" i="4"/>
  <c r="I27" i="4"/>
  <c r="I39" i="4"/>
  <c r="I34" i="4"/>
  <c r="I22" i="4"/>
  <c r="I18" i="4"/>
  <c r="J108" i="4" l="1"/>
  <c r="I233" i="4"/>
  <c r="I384" i="4"/>
  <c r="J307" i="4"/>
  <c r="J18" i="4"/>
  <c r="J84" i="4"/>
  <c r="J94" i="4"/>
  <c r="I156" i="4"/>
  <c r="J285" i="4"/>
  <c r="I283" i="4"/>
  <c r="I269" i="4"/>
  <c r="I275" i="4"/>
  <c r="J276" i="4"/>
  <c r="I122" i="4"/>
  <c r="K125" i="4"/>
  <c r="J27" i="4"/>
  <c r="J22" i="4"/>
  <c r="I49" i="4"/>
  <c r="J50" i="4"/>
  <c r="J86" i="4"/>
  <c r="J97" i="4"/>
  <c r="J286" i="4"/>
  <c r="J365" i="4"/>
  <c r="I181" i="4"/>
  <c r="J182" i="4"/>
  <c r="I329" i="4"/>
  <c r="J330" i="4"/>
  <c r="I38" i="4"/>
  <c r="J39" i="4"/>
  <c r="J34" i="4"/>
  <c r="I44" i="4"/>
  <c r="J47" i="4"/>
  <c r="J90" i="4"/>
  <c r="J79" i="4"/>
  <c r="I255" i="4"/>
  <c r="I296" i="4"/>
  <c r="J297" i="4"/>
  <c r="I115" i="4"/>
  <c r="I43" i="4"/>
  <c r="I55" i="4"/>
  <c r="I89" i="4"/>
  <c r="I78" i="4"/>
  <c r="I105" i="4"/>
  <c r="I17" i="4"/>
  <c r="H362" i="4"/>
  <c r="H400" i="4"/>
  <c r="H396" i="4"/>
  <c r="K396" i="4" s="1"/>
  <c r="H393" i="4"/>
  <c r="K393" i="4" s="1"/>
  <c r="H390" i="4"/>
  <c r="K390" i="4" s="1"/>
  <c r="H371" i="4"/>
  <c r="K371" i="4" s="1"/>
  <c r="H374" i="4"/>
  <c r="K374" i="4" s="1"/>
  <c r="H377" i="4"/>
  <c r="K377" i="4" s="1"/>
  <c r="H381" i="4"/>
  <c r="E415" i="4"/>
  <c r="F415" i="4"/>
  <c r="G415" i="4"/>
  <c r="J415" i="4" s="1"/>
  <c r="E352" i="4"/>
  <c r="H322" i="4"/>
  <c r="H352" i="4"/>
  <c r="K352" i="4" s="1"/>
  <c r="H332" i="4"/>
  <c r="K332" i="4" s="1"/>
  <c r="H336" i="4"/>
  <c r="K336" i="4" s="1"/>
  <c r="G322" i="4"/>
  <c r="E322" i="4"/>
  <c r="E321" i="4" s="1"/>
  <c r="E320" i="4" s="1"/>
  <c r="E319" i="4" s="1"/>
  <c r="H313" i="4"/>
  <c r="H299" i="4"/>
  <c r="H288" i="4"/>
  <c r="K288" i="4" s="1"/>
  <c r="H290" i="4"/>
  <c r="K290" i="4" s="1"/>
  <c r="H293" i="4"/>
  <c r="H278" i="4"/>
  <c r="K278" i="4" s="1"/>
  <c r="H281" i="4"/>
  <c r="K281" i="4" s="1"/>
  <c r="H272" i="4"/>
  <c r="H260" i="4"/>
  <c r="H240" i="4"/>
  <c r="H236" i="4"/>
  <c r="H230" i="4"/>
  <c r="K230" i="4" s="1"/>
  <c r="H218" i="4"/>
  <c r="K218" i="4" s="1"/>
  <c r="H208" i="4"/>
  <c r="K208" i="4" s="1"/>
  <c r="H200" i="4"/>
  <c r="K200" i="4" s="1"/>
  <c r="H197" i="4"/>
  <c r="K197" i="4" s="1"/>
  <c r="H192" i="4"/>
  <c r="K192" i="4" s="1"/>
  <c r="H189" i="4"/>
  <c r="K189" i="4" s="1"/>
  <c r="H184" i="4"/>
  <c r="K184" i="4" s="1"/>
  <c r="H158" i="4"/>
  <c r="K158" i="4" s="1"/>
  <c r="H173" i="4"/>
  <c r="K173" i="4" s="1"/>
  <c r="H134" i="4"/>
  <c r="H133" i="4" s="1"/>
  <c r="K133" i="4" s="1"/>
  <c r="H125" i="4"/>
  <c r="H120" i="4"/>
  <c r="K120" i="4" s="1"/>
  <c r="H118" i="4"/>
  <c r="K118" i="4" s="1"/>
  <c r="H116" i="4"/>
  <c r="K116" i="4" s="1"/>
  <c r="H106" i="4"/>
  <c r="K106" i="4" s="1"/>
  <c r="H108" i="4"/>
  <c r="K108" i="4" s="1"/>
  <c r="H239" i="4" l="1"/>
  <c r="K240" i="4"/>
  <c r="H380" i="4"/>
  <c r="K380" i="4" s="1"/>
  <c r="K381" i="4"/>
  <c r="H292" i="4"/>
  <c r="K292" i="4" s="1"/>
  <c r="K293" i="4"/>
  <c r="H312" i="4"/>
  <c r="K313" i="4"/>
  <c r="J283" i="4"/>
  <c r="I104" i="4"/>
  <c r="I42" i="4"/>
  <c r="J43" i="4"/>
  <c r="J296" i="4"/>
  <c r="K134" i="4"/>
  <c r="K122" i="4"/>
  <c r="J275" i="4"/>
  <c r="I155" i="4"/>
  <c r="H298" i="4"/>
  <c r="K299" i="4"/>
  <c r="H361" i="4"/>
  <c r="K362" i="4"/>
  <c r="H257" i="4"/>
  <c r="K260" i="4"/>
  <c r="I16" i="4"/>
  <c r="J17" i="4"/>
  <c r="J38" i="4"/>
  <c r="H271" i="4"/>
  <c r="K272" i="4"/>
  <c r="H235" i="4"/>
  <c r="K236" i="4"/>
  <c r="G321" i="4"/>
  <c r="J322" i="4"/>
  <c r="H321" i="4"/>
  <c r="K322" i="4"/>
  <c r="H399" i="4"/>
  <c r="K399" i="4" s="1"/>
  <c r="K400" i="4"/>
  <c r="J78" i="4"/>
  <c r="I114" i="4"/>
  <c r="J44" i="4"/>
  <c r="J181" i="4"/>
  <c r="J384" i="4"/>
  <c r="J89" i="4"/>
  <c r="I326" i="4"/>
  <c r="J329" i="4"/>
  <c r="J49" i="4"/>
  <c r="I54" i="4"/>
  <c r="H331" i="4"/>
  <c r="I77" i="4"/>
  <c r="H389" i="4"/>
  <c r="H370" i="4"/>
  <c r="H287" i="4"/>
  <c r="H277" i="4"/>
  <c r="H122" i="4"/>
  <c r="H196" i="4"/>
  <c r="K196" i="4" s="1"/>
  <c r="H205" i="4"/>
  <c r="H115" i="4"/>
  <c r="K115" i="4" s="1"/>
  <c r="H183" i="4"/>
  <c r="K183" i="4" s="1"/>
  <c r="H105" i="4"/>
  <c r="H104" i="4" s="1"/>
  <c r="H103" i="4" s="1"/>
  <c r="H100" i="4" s="1"/>
  <c r="H157" i="4"/>
  <c r="H98" i="4"/>
  <c r="H94" i="4"/>
  <c r="K94" i="4" s="1"/>
  <c r="H92" i="4"/>
  <c r="H90" i="4"/>
  <c r="K90" i="4" s="1"/>
  <c r="H86" i="4"/>
  <c r="K86" i="4" s="1"/>
  <c r="H84" i="4"/>
  <c r="K84" i="4" s="1"/>
  <c r="H79" i="4"/>
  <c r="K79" i="4" s="1"/>
  <c r="H56" i="4"/>
  <c r="K56" i="4" s="1"/>
  <c r="H60" i="4"/>
  <c r="K60" i="4" s="1"/>
  <c r="H68" i="4"/>
  <c r="K68" i="4" s="1"/>
  <c r="H71" i="4"/>
  <c r="K71" i="4" s="1"/>
  <c r="H47" i="4"/>
  <c r="H50" i="4"/>
  <c r="H27" i="4"/>
  <c r="K27" i="4" s="1"/>
  <c r="H34" i="4"/>
  <c r="K34" i="4" s="1"/>
  <c r="H39" i="4"/>
  <c r="H18" i="4"/>
  <c r="K18" i="4" s="1"/>
  <c r="H22" i="4"/>
  <c r="K22" i="4" s="1"/>
  <c r="H360" i="4" l="1"/>
  <c r="K361" i="4"/>
  <c r="K105" i="4"/>
  <c r="H97" i="4"/>
  <c r="K97" i="4" s="1"/>
  <c r="K98" i="4"/>
  <c r="H388" i="4"/>
  <c r="K389" i="4"/>
  <c r="J326" i="4"/>
  <c r="H320" i="4"/>
  <c r="K321" i="4"/>
  <c r="H234" i="4"/>
  <c r="K235" i="4"/>
  <c r="I103" i="4"/>
  <c r="K104" i="4"/>
  <c r="H311" i="4"/>
  <c r="K312" i="4"/>
  <c r="I15" i="4"/>
  <c r="J16" i="4"/>
  <c r="H49" i="4"/>
  <c r="K49" i="4" s="1"/>
  <c r="K50" i="4"/>
  <c r="H38" i="4"/>
  <c r="K38" i="4" s="1"/>
  <c r="K39" i="4"/>
  <c r="H44" i="4"/>
  <c r="K47" i="4"/>
  <c r="H156" i="4"/>
  <c r="K157" i="4"/>
  <c r="H276" i="4"/>
  <c r="K277" i="4"/>
  <c r="I76" i="4"/>
  <c r="J77" i="4"/>
  <c r="H256" i="4"/>
  <c r="K257" i="4"/>
  <c r="H297" i="4"/>
  <c r="K298" i="4"/>
  <c r="J42" i="4"/>
  <c r="H369" i="4"/>
  <c r="K370" i="4"/>
  <c r="H204" i="4"/>
  <c r="K205" i="4"/>
  <c r="H286" i="4"/>
  <c r="K287" i="4"/>
  <c r="H330" i="4"/>
  <c r="K331" i="4"/>
  <c r="K114" i="4"/>
  <c r="I113" i="4"/>
  <c r="K113" i="4" s="1"/>
  <c r="G320" i="4"/>
  <c r="J321" i="4"/>
  <c r="H270" i="4"/>
  <c r="K271" i="4"/>
  <c r="H238" i="4"/>
  <c r="K238" i="4" s="1"/>
  <c r="K239" i="4"/>
  <c r="I53" i="4"/>
  <c r="H114" i="4"/>
  <c r="H113" i="4" s="1"/>
  <c r="H55" i="4"/>
  <c r="H89" i="4"/>
  <c r="K89" i="4" s="1"/>
  <c r="H78" i="4"/>
  <c r="K78" i="4" s="1"/>
  <c r="H182" i="4"/>
  <c r="H42" i="4"/>
  <c r="K42" i="4" s="1"/>
  <c r="H17" i="4"/>
  <c r="H310" i="4" l="1"/>
  <c r="K311" i="4"/>
  <c r="J76" i="4"/>
  <c r="H155" i="4"/>
  <c r="K155" i="4" s="1"/>
  <c r="K156" i="4"/>
  <c r="H16" i="4"/>
  <c r="K17" i="4"/>
  <c r="H269" i="4"/>
  <c r="K269" i="4" s="1"/>
  <c r="K270" i="4"/>
  <c r="H368" i="4"/>
  <c r="H365" i="4" s="1"/>
  <c r="K365" i="4" s="1"/>
  <c r="K369" i="4"/>
  <c r="H296" i="4"/>
  <c r="K296" i="4" s="1"/>
  <c r="K297" i="4"/>
  <c r="K234" i="4"/>
  <c r="H233" i="4"/>
  <c r="K233" i="4" s="1"/>
  <c r="H181" i="4"/>
  <c r="K182" i="4"/>
  <c r="G319" i="4"/>
  <c r="J320" i="4"/>
  <c r="H329" i="4"/>
  <c r="K330" i="4"/>
  <c r="H203" i="4"/>
  <c r="K203" i="4" s="1"/>
  <c r="K204" i="4"/>
  <c r="H255" i="4"/>
  <c r="K255" i="4" s="1"/>
  <c r="K256" i="4"/>
  <c r="J15" i="4"/>
  <c r="I110" i="4"/>
  <c r="H319" i="4"/>
  <c r="K320" i="4"/>
  <c r="H387" i="4"/>
  <c r="K388" i="4"/>
  <c r="H285" i="4"/>
  <c r="K286" i="4"/>
  <c r="H275" i="4"/>
  <c r="K275" i="4" s="1"/>
  <c r="K276" i="4"/>
  <c r="H43" i="4"/>
  <c r="K43" i="4" s="1"/>
  <c r="K44" i="4"/>
  <c r="I100" i="4"/>
  <c r="K103" i="4"/>
  <c r="H359" i="4"/>
  <c r="K359" i="4" s="1"/>
  <c r="K360" i="4"/>
  <c r="H54" i="4"/>
  <c r="K55" i="4"/>
  <c r="H77" i="4"/>
  <c r="I98" i="3"/>
  <c r="I97" i="3"/>
  <c r="I96" i="3"/>
  <c r="I95" i="3"/>
  <c r="I94" i="3"/>
  <c r="I93" i="3"/>
  <c r="I92" i="3"/>
  <c r="H98" i="3"/>
  <c r="H96" i="3"/>
  <c r="H95" i="3"/>
  <c r="H94" i="3"/>
  <c r="H93" i="3"/>
  <c r="H92" i="3"/>
  <c r="G98" i="3"/>
  <c r="I59" i="2"/>
  <c r="H110" i="4" l="1"/>
  <c r="K181" i="4"/>
  <c r="H384" i="4"/>
  <c r="K384" i="4" s="1"/>
  <c r="K387" i="4"/>
  <c r="H307" i="4"/>
  <c r="K307" i="4" s="1"/>
  <c r="K310" i="4"/>
  <c r="K110" i="4"/>
  <c r="H326" i="4"/>
  <c r="K326" i="4" s="1"/>
  <c r="K329" i="4"/>
  <c r="I11" i="4"/>
  <c r="K100" i="4"/>
  <c r="H76" i="4"/>
  <c r="K76" i="4" s="1"/>
  <c r="K77" i="4"/>
  <c r="G316" i="4"/>
  <c r="J316" i="4" s="1"/>
  <c r="J319" i="4"/>
  <c r="H15" i="4"/>
  <c r="K15" i="4" s="1"/>
  <c r="K16" i="4"/>
  <c r="H283" i="4"/>
  <c r="K283" i="4" s="1"/>
  <c r="K285" i="4"/>
  <c r="H316" i="4"/>
  <c r="K316" i="4" s="1"/>
  <c r="K319" i="4"/>
  <c r="H53" i="4"/>
  <c r="K54" i="4"/>
  <c r="F98" i="3"/>
  <c r="C39" i="2"/>
  <c r="H12" i="4" l="1"/>
  <c r="K12" i="4" s="1"/>
  <c r="K53" i="4"/>
  <c r="J11" i="4"/>
  <c r="I10" i="4"/>
  <c r="J10" i="4" s="1"/>
  <c r="F51" i="2"/>
  <c r="F10" i="2"/>
  <c r="H11" i="4" l="1"/>
  <c r="H10" i="4" s="1"/>
  <c r="K10" i="4" s="1"/>
  <c r="K11" i="4"/>
  <c r="G58" i="3"/>
  <c r="G61" i="3"/>
  <c r="G59" i="3"/>
  <c r="G11" i="3"/>
  <c r="H83" i="3" l="1"/>
  <c r="H82" i="3"/>
  <c r="H81" i="3"/>
  <c r="H75" i="3"/>
  <c r="H65" i="3"/>
  <c r="H64" i="3"/>
  <c r="H63" i="3"/>
  <c r="H56" i="3"/>
  <c r="H55" i="3"/>
  <c r="H54" i="3"/>
  <c r="H53" i="3"/>
  <c r="H52" i="3"/>
  <c r="H51" i="3"/>
  <c r="H50" i="3"/>
  <c r="H48" i="3"/>
  <c r="H47" i="3"/>
  <c r="H44" i="3"/>
  <c r="H43" i="3"/>
  <c r="H42" i="3"/>
  <c r="H41" i="3"/>
  <c r="H40" i="3"/>
  <c r="H39" i="3"/>
  <c r="H37" i="3"/>
  <c r="H36" i="3"/>
  <c r="H34" i="3"/>
  <c r="H33" i="3"/>
  <c r="H32" i="3"/>
  <c r="H31" i="3"/>
  <c r="H30" i="3"/>
  <c r="H29" i="3"/>
  <c r="H28" i="3"/>
  <c r="H27" i="3"/>
  <c r="H26" i="3"/>
  <c r="H25" i="3"/>
  <c r="H24" i="3"/>
  <c r="H23" i="3"/>
  <c r="H21" i="3"/>
  <c r="H20" i="3"/>
  <c r="H18" i="3"/>
  <c r="H17" i="3"/>
  <c r="H16" i="3"/>
  <c r="H15" i="3"/>
  <c r="H14" i="3"/>
  <c r="H13" i="3"/>
  <c r="H12" i="3"/>
  <c r="I82" i="3"/>
  <c r="I64" i="3"/>
  <c r="I63" i="3"/>
  <c r="I55" i="3"/>
  <c r="I54" i="3"/>
  <c r="I47" i="3"/>
  <c r="I28" i="3"/>
  <c r="I23" i="3"/>
  <c r="I18" i="3"/>
  <c r="I16" i="3"/>
  <c r="I12" i="3"/>
  <c r="I11" i="3"/>
  <c r="H11" i="3"/>
  <c r="G82" i="3"/>
  <c r="G74" i="3"/>
  <c r="G71" i="3" s="1"/>
  <c r="G68" i="3"/>
  <c r="I68" i="3" s="1"/>
  <c r="G55" i="3"/>
  <c r="G12" i="3"/>
  <c r="G16" i="3"/>
  <c r="G18" i="3"/>
  <c r="G23" i="3"/>
  <c r="G28" i="3"/>
  <c r="G35" i="3"/>
  <c r="G22" i="3" s="1"/>
  <c r="G10" i="3" s="1"/>
  <c r="G47" i="3"/>
  <c r="G54" i="3"/>
  <c r="G63" i="3"/>
  <c r="G64" i="3"/>
  <c r="F71" i="3"/>
  <c r="F66" i="3"/>
  <c r="F67" i="3"/>
  <c r="F63" i="3"/>
  <c r="F10" i="3" s="1"/>
  <c r="F54" i="3"/>
  <c r="F22" i="3"/>
  <c r="F11" i="3"/>
  <c r="I63" i="2"/>
  <c r="I62" i="2"/>
  <c r="I61" i="2"/>
  <c r="I60" i="2"/>
  <c r="H63" i="2"/>
  <c r="H62" i="2"/>
  <c r="H61" i="2"/>
  <c r="H60" i="2"/>
  <c r="H59" i="2"/>
  <c r="I58" i="2"/>
  <c r="H58" i="2"/>
  <c r="H41" i="2"/>
  <c r="H35" i="2"/>
  <c r="H31" i="2"/>
  <c r="I52" i="2"/>
  <c r="H52" i="2"/>
  <c r="H34" i="2"/>
  <c r="H30" i="2"/>
  <c r="H28" i="2"/>
  <c r="H25" i="2"/>
  <c r="H17" i="2"/>
  <c r="H15" i="2"/>
  <c r="H14" i="2"/>
  <c r="G64" i="2"/>
  <c r="F64" i="2"/>
  <c r="G67" i="3" l="1"/>
  <c r="I67" i="3" s="1"/>
  <c r="G66" i="3"/>
  <c r="H66" i="3" s="1"/>
  <c r="I71" i="3"/>
  <c r="I74" i="3"/>
  <c r="H71" i="3"/>
  <c r="H74" i="3"/>
  <c r="H22" i="3"/>
  <c r="H35" i="3"/>
  <c r="I22" i="3"/>
  <c r="I35" i="3"/>
  <c r="I64" i="2"/>
  <c r="F87" i="3"/>
  <c r="G40" i="2"/>
  <c r="E39" i="2"/>
  <c r="F36" i="2"/>
  <c r="F26" i="2"/>
  <c r="F23" i="2"/>
  <c r="G27" i="2"/>
  <c r="F32" i="2"/>
  <c r="G33" i="2"/>
  <c r="G29" i="2"/>
  <c r="G24" i="2"/>
  <c r="G13" i="2"/>
  <c r="G19" i="2"/>
  <c r="G18" i="2" s="1"/>
  <c r="G16" i="2"/>
  <c r="I66" i="3" l="1"/>
  <c r="G87" i="3"/>
  <c r="I10" i="3"/>
  <c r="H10" i="3"/>
  <c r="G23" i="2"/>
  <c r="I24" i="2"/>
  <c r="I29" i="2"/>
  <c r="G39" i="2"/>
  <c r="H40" i="2"/>
  <c r="I40" i="2"/>
  <c r="G32" i="2"/>
  <c r="I33" i="2"/>
  <c r="I27" i="2"/>
  <c r="I16" i="2"/>
  <c r="G10" i="2"/>
  <c r="I13" i="2"/>
  <c r="G26" i="2"/>
  <c r="I26" i="2" s="1"/>
  <c r="F9" i="2"/>
  <c r="I87" i="3" l="1"/>
  <c r="I10" i="2"/>
  <c r="G36" i="2"/>
  <c r="I39" i="2"/>
  <c r="H39" i="2"/>
  <c r="G9" i="2"/>
  <c r="I32" i="2"/>
  <c r="I23" i="2"/>
  <c r="I36" i="2" l="1"/>
  <c r="G51" i="2"/>
  <c r="I9" i="2"/>
  <c r="I51" i="2" l="1"/>
  <c r="K368" i="4"/>
  <c r="J353" i="4"/>
  <c r="J351" i="4"/>
  <c r="J345" i="4"/>
  <c r="J339" i="4"/>
  <c r="J337" i="4"/>
  <c r="E336" i="4"/>
  <c r="E313" i="4"/>
  <c r="E299" i="4"/>
  <c r="E290" i="4"/>
  <c r="E288" i="4"/>
  <c r="E278" i="4"/>
  <c r="E266" i="4"/>
  <c r="E265" i="4" s="1"/>
  <c r="E264" i="4" s="1"/>
  <c r="E255" i="4" s="1"/>
  <c r="J255" i="4" s="1"/>
  <c r="K252" i="4"/>
  <c r="J252" i="4"/>
  <c r="E252" i="4"/>
  <c r="E251" i="4" s="1"/>
  <c r="E250" i="4" s="1"/>
  <c r="E249" i="4" s="1"/>
  <c r="J249" i="4" s="1"/>
  <c r="K251" i="4"/>
  <c r="J251" i="4"/>
  <c r="K250" i="4"/>
  <c r="J250" i="4"/>
  <c r="K249" i="4"/>
  <c r="K246" i="4"/>
  <c r="J246" i="4"/>
  <c r="K245" i="4"/>
  <c r="J245" i="4"/>
  <c r="K244" i="4"/>
  <c r="J244" i="4"/>
  <c r="K243" i="4"/>
  <c r="E243" i="4"/>
  <c r="G240" i="4"/>
  <c r="J240" i="4" s="1"/>
  <c r="E240" i="4"/>
  <c r="E239" i="4" s="1"/>
  <c r="E238" i="4" s="1"/>
  <c r="E236" i="4"/>
  <c r="G235" i="4"/>
  <c r="J235" i="4" s="1"/>
  <c r="J230" i="4"/>
  <c r="G218" i="4"/>
  <c r="J218" i="4" s="1"/>
  <c r="E218" i="4"/>
  <c r="G208" i="4"/>
  <c r="J208" i="4" s="1"/>
  <c r="E208" i="4"/>
  <c r="E197" i="4"/>
  <c r="J193" i="4"/>
  <c r="E192" i="4"/>
  <c r="E189" i="4"/>
  <c r="E184" i="4"/>
  <c r="E173" i="4"/>
  <c r="J171" i="4"/>
  <c r="J170" i="4"/>
  <c r="G158" i="4"/>
  <c r="J158" i="4" s="1"/>
  <c r="E158" i="4"/>
  <c r="E152" i="4"/>
  <c r="E150" i="4"/>
  <c r="G148" i="4"/>
  <c r="E148" i="4"/>
  <c r="F147" i="4"/>
  <c r="F146" i="4" s="1"/>
  <c r="F145" i="4" s="1"/>
  <c r="F138" i="4" s="1"/>
  <c r="E143" i="4"/>
  <c r="E141" i="4"/>
  <c r="E134" i="4"/>
  <c r="E133" i="4" s="1"/>
  <c r="E114" i="4" s="1"/>
  <c r="E113" i="4" s="1"/>
  <c r="E108" i="4"/>
  <c r="G106" i="4"/>
  <c r="J106" i="4" s="1"/>
  <c r="E90" i="4"/>
  <c r="E86" i="4"/>
  <c r="E84" i="4"/>
  <c r="E79" i="4"/>
  <c r="G71" i="4"/>
  <c r="J71" i="4" s="1"/>
  <c r="E71" i="4"/>
  <c r="G68" i="4"/>
  <c r="J68" i="4" s="1"/>
  <c r="G60" i="4"/>
  <c r="J60" i="4" s="1"/>
  <c r="E60" i="4"/>
  <c r="E56" i="4"/>
  <c r="G54" i="4"/>
  <c r="E50" i="4"/>
  <c r="E47" i="4"/>
  <c r="E45" i="4"/>
  <c r="E39" i="4"/>
  <c r="E38" i="4" s="1"/>
  <c r="E34" i="4"/>
  <c r="E27" i="4"/>
  <c r="E22" i="4"/>
  <c r="E18" i="4"/>
  <c r="E98" i="3"/>
  <c r="D98" i="3"/>
  <c r="C98" i="3"/>
  <c r="E85" i="3"/>
  <c r="E84" i="3" s="1"/>
  <c r="D85" i="3"/>
  <c r="D84" i="3" s="1"/>
  <c r="C85" i="3"/>
  <c r="C84" i="3" s="1"/>
  <c r="E82" i="3"/>
  <c r="C82" i="3"/>
  <c r="H80" i="3"/>
  <c r="E74" i="3"/>
  <c r="C74" i="3"/>
  <c r="C71" i="3" s="1"/>
  <c r="E71" i="3"/>
  <c r="D71" i="3"/>
  <c r="E68" i="3"/>
  <c r="C68" i="3"/>
  <c r="E67" i="3"/>
  <c r="D67" i="3"/>
  <c r="E64" i="3"/>
  <c r="C64" i="3"/>
  <c r="C63" i="3" s="1"/>
  <c r="E63" i="3"/>
  <c r="E61" i="3"/>
  <c r="D61" i="3"/>
  <c r="D58" i="3" s="1"/>
  <c r="E59" i="3"/>
  <c r="C59" i="3"/>
  <c r="C58" i="3" s="1"/>
  <c r="E58" i="3"/>
  <c r="E55" i="3"/>
  <c r="C55" i="3"/>
  <c r="C54" i="3" s="1"/>
  <c r="E54" i="3"/>
  <c r="E47" i="3"/>
  <c r="C47" i="3"/>
  <c r="H46" i="3"/>
  <c r="I45" i="3"/>
  <c r="E45" i="3"/>
  <c r="C45" i="3"/>
  <c r="E35" i="3"/>
  <c r="C35" i="3"/>
  <c r="C22" i="3" s="1"/>
  <c r="E28" i="3"/>
  <c r="C28" i="3"/>
  <c r="E23" i="3"/>
  <c r="C23" i="3"/>
  <c r="E22" i="3"/>
  <c r="D22" i="3"/>
  <c r="E18" i="3"/>
  <c r="C18" i="3"/>
  <c r="E16" i="3"/>
  <c r="C16" i="3"/>
  <c r="E12" i="3"/>
  <c r="C12" i="3"/>
  <c r="D11" i="3"/>
  <c r="D10" i="3" s="1"/>
  <c r="C11" i="3"/>
  <c r="E64" i="2"/>
  <c r="H64" i="2" s="1"/>
  <c r="D64" i="2"/>
  <c r="C64" i="2"/>
  <c r="D49" i="2"/>
  <c r="C49" i="2"/>
  <c r="D47" i="2"/>
  <c r="C47" i="2"/>
  <c r="E45" i="2"/>
  <c r="D45" i="2"/>
  <c r="C45" i="2"/>
  <c r="E37" i="2"/>
  <c r="D37" i="2"/>
  <c r="D36" i="2" s="1"/>
  <c r="C37" i="2"/>
  <c r="E33" i="2"/>
  <c r="H33" i="2" s="1"/>
  <c r="C33" i="2"/>
  <c r="C32" i="2" s="1"/>
  <c r="E29" i="2"/>
  <c r="H29" i="2" s="1"/>
  <c r="C29" i="2"/>
  <c r="E27" i="2"/>
  <c r="H27" i="2" s="1"/>
  <c r="C27" i="2"/>
  <c r="E24" i="2"/>
  <c r="H24" i="2" s="1"/>
  <c r="C24" i="2"/>
  <c r="E21" i="2"/>
  <c r="D21" i="2"/>
  <c r="C21" i="2"/>
  <c r="E19" i="2"/>
  <c r="D19" i="2"/>
  <c r="C19" i="2"/>
  <c r="E16" i="2"/>
  <c r="H16" i="2" s="1"/>
  <c r="C16" i="2"/>
  <c r="E13" i="2"/>
  <c r="H13" i="2" s="1"/>
  <c r="C13" i="2"/>
  <c r="E11" i="2"/>
  <c r="D11" i="2"/>
  <c r="C11" i="2"/>
  <c r="F41" i="1"/>
  <c r="E41" i="1"/>
  <c r="C41" i="1"/>
  <c r="B41" i="1"/>
  <c r="F38" i="1"/>
  <c r="E38" i="1"/>
  <c r="C38" i="1"/>
  <c r="B38" i="1"/>
  <c r="F37" i="1"/>
  <c r="E37" i="1"/>
  <c r="C37" i="1"/>
  <c r="B37" i="1"/>
  <c r="E31" i="1"/>
  <c r="F24" i="1"/>
  <c r="E24" i="1"/>
  <c r="C24" i="1"/>
  <c r="B24" i="1"/>
  <c r="F15" i="1"/>
  <c r="E15" i="1"/>
  <c r="E40" i="1" s="1"/>
  <c r="C15" i="1"/>
  <c r="C40" i="1" s="1"/>
  <c r="C42" i="1" s="1"/>
  <c r="B15" i="1"/>
  <c r="B40" i="1" s="1"/>
  <c r="F12" i="1"/>
  <c r="F36" i="1" s="1"/>
  <c r="E12" i="1"/>
  <c r="C12" i="1"/>
  <c r="C36" i="1" s="1"/>
  <c r="C39" i="1" s="1"/>
  <c r="G147" i="4" l="1"/>
  <c r="J147" i="4" s="1"/>
  <c r="J148" i="4"/>
  <c r="G53" i="4"/>
  <c r="J53" i="4" s="1"/>
  <c r="J54" i="4"/>
  <c r="E16" i="1"/>
  <c r="E28" i="1" s="1"/>
  <c r="E36" i="1"/>
  <c r="E39" i="1" s="1"/>
  <c r="F110" i="4"/>
  <c r="F11" i="4" s="1"/>
  <c r="E89" i="4"/>
  <c r="G234" i="4"/>
  <c r="J234" i="4" s="1"/>
  <c r="E277" i="4"/>
  <c r="E147" i="4"/>
  <c r="E146" i="4" s="1"/>
  <c r="E145" i="4" s="1"/>
  <c r="E235" i="4"/>
  <c r="E234" i="4" s="1"/>
  <c r="E233" i="4" s="1"/>
  <c r="E205" i="4"/>
  <c r="E204" i="4" s="1"/>
  <c r="E203" i="4" s="1"/>
  <c r="E55" i="4"/>
  <c r="E54" i="4" s="1"/>
  <c r="E53" i="4" s="1"/>
  <c r="E157" i="4"/>
  <c r="E156" i="4" s="1"/>
  <c r="E155" i="4" s="1"/>
  <c r="E183" i="4"/>
  <c r="E44" i="4"/>
  <c r="G55" i="4"/>
  <c r="J55" i="4" s="1"/>
  <c r="E17" i="4"/>
  <c r="E16" i="4" s="1"/>
  <c r="E49" i="4"/>
  <c r="E104" i="4"/>
  <c r="E103" i="4" s="1"/>
  <c r="E100" i="4" s="1"/>
  <c r="G146" i="4"/>
  <c r="J146" i="4" s="1"/>
  <c r="G157" i="4"/>
  <c r="J157" i="4" s="1"/>
  <c r="G239" i="4"/>
  <c r="J239" i="4" s="1"/>
  <c r="E331" i="4"/>
  <c r="E287" i="4"/>
  <c r="E298" i="4"/>
  <c r="E312" i="4"/>
  <c r="E11" i="3"/>
  <c r="E66" i="3"/>
  <c r="H45" i="3"/>
  <c r="E18" i="2"/>
  <c r="C36" i="2"/>
  <c r="D18" i="2"/>
  <c r="D9" i="2" s="1"/>
  <c r="E23" i="2"/>
  <c r="H23" i="2" s="1"/>
  <c r="B42" i="1"/>
  <c r="E42" i="1"/>
  <c r="C44" i="2"/>
  <c r="D44" i="2"/>
  <c r="E36" i="2"/>
  <c r="H36" i="2" s="1"/>
  <c r="C23" i="2"/>
  <c r="E10" i="2"/>
  <c r="H10" i="2" s="1"/>
  <c r="E26" i="2"/>
  <c r="C26" i="2"/>
  <c r="E32" i="2"/>
  <c r="H32" i="2" s="1"/>
  <c r="C10" i="2"/>
  <c r="F39" i="1"/>
  <c r="B16" i="1"/>
  <c r="B28" i="1" s="1"/>
  <c r="G105" i="4"/>
  <c r="J105" i="4" s="1"/>
  <c r="E140" i="4"/>
  <c r="E196" i="4"/>
  <c r="E78" i="4"/>
  <c r="G205" i="4"/>
  <c r="J205" i="4" s="1"/>
  <c r="C10" i="3"/>
  <c r="D66" i="3"/>
  <c r="D87" i="3" s="1"/>
  <c r="C67" i="3"/>
  <c r="C18" i="2"/>
  <c r="E44" i="2"/>
  <c r="F28" i="1"/>
  <c r="H31" i="1"/>
  <c r="F40" i="1"/>
  <c r="C16" i="1"/>
  <c r="C28" i="1" s="1"/>
  <c r="B36" i="1"/>
  <c r="B39" i="1" s="1"/>
  <c r="E276" i="4" l="1"/>
  <c r="E275" i="4" s="1"/>
  <c r="E330" i="4"/>
  <c r="E329" i="4" s="1"/>
  <c r="E43" i="4"/>
  <c r="E42" i="4" s="1"/>
  <c r="E286" i="4"/>
  <c r="G145" i="4"/>
  <c r="J145" i="4" s="1"/>
  <c r="E297" i="4"/>
  <c r="G238" i="4"/>
  <c r="J238" i="4" s="1"/>
  <c r="E311" i="4"/>
  <c r="G156" i="4"/>
  <c r="J156" i="4" s="1"/>
  <c r="E10" i="3"/>
  <c r="D51" i="2"/>
  <c r="H26" i="2"/>
  <c r="H28" i="1"/>
  <c r="E9" i="2"/>
  <c r="H9" i="2" s="1"/>
  <c r="E77" i="4"/>
  <c r="E139" i="4"/>
  <c r="G104" i="4"/>
  <c r="J104" i="4" s="1"/>
  <c r="G204" i="4"/>
  <c r="J204" i="4" s="1"/>
  <c r="E182" i="4"/>
  <c r="C66" i="3"/>
  <c r="C9" i="2"/>
  <c r="C51" i="2" s="1"/>
  <c r="F42" i="1"/>
  <c r="G155" i="4" l="1"/>
  <c r="J155" i="4" s="1"/>
  <c r="G138" i="4"/>
  <c r="J138" i="4" s="1"/>
  <c r="E310" i="4"/>
  <c r="E296" i="4"/>
  <c r="E285" i="4"/>
  <c r="G233" i="4"/>
  <c r="J233" i="4" s="1"/>
  <c r="E87" i="3"/>
  <c r="H87" i="3" s="1"/>
  <c r="E51" i="2"/>
  <c r="H51" i="2" s="1"/>
  <c r="E76" i="4"/>
  <c r="G203" i="4"/>
  <c r="J203" i="4" s="1"/>
  <c r="E138" i="4"/>
  <c r="E110" i="4" s="1"/>
  <c r="E326" i="4"/>
  <c r="E181" i="4"/>
  <c r="G103" i="4"/>
  <c r="J103" i="4" s="1"/>
  <c r="C87" i="3"/>
  <c r="E283" i="4" l="1"/>
  <c r="G110" i="4"/>
  <c r="J110" i="4" s="1"/>
  <c r="E307" i="4"/>
  <c r="G100" i="4"/>
  <c r="J100" i="4" s="1"/>
  <c r="E12" i="4"/>
</calcChain>
</file>

<file path=xl/sharedStrings.xml><?xml version="1.0" encoding="utf-8"?>
<sst xmlns="http://schemas.openxmlformats.org/spreadsheetml/2006/main" count="766" uniqueCount="413">
  <si>
    <t>Indeks</t>
  </si>
  <si>
    <t>A. RAČUN PRIHODA I RASHODA</t>
  </si>
  <si>
    <t>OPIS</t>
  </si>
  <si>
    <t>OSTVARENJE/ IZVRŠENJE 2020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</si>
  <si>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</si>
  <si>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</si>
  <si>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</si>
  <si>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</si>
  <si>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</si>
  <si>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</si>
  <si>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</si>
  <si>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</si>
  <si>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</si>
  <si>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</si>
  <si>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</si>
  <si>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</si>
  <si>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</si>
  <si>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</si>
  <si>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</si>
  <si>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</si>
  <si>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</si>
  <si>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</si>
  <si>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</si>
  <si>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</si>
  <si>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</si>
  <si>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</si>
  <si>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</si>
  <si>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</si>
  <si>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 xml:space="preserve">Račun prihoda/
primitka </t>
  </si>
  <si>
    <t>Naziv računa</t>
  </si>
  <si>
    <t xml:space="preserve">Ostvarenje 2020. </t>
  </si>
  <si>
    <t>Izvorni plan 2021</t>
  </si>
  <si>
    <t xml:space="preserve">Ostvarenje 2021. 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</si>
  <si>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</si>
  <si>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</si>
  <si>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</si>
  <si>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</si>
  <si>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</si>
  <si>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</si>
  <si>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</si>
  <si>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</si>
  <si>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</si>
  <si>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od imovine</t>
  </si>
  <si>
    <t>Prihodi od financijske imovine - kamate a vista</t>
  </si>
  <si>
    <t>Kamate na oročena sredstva</t>
  </si>
  <si>
    <t>Prihodi od nefinancijske imovine - najam</t>
  </si>
  <si>
    <t>Prihodi od zakupa i iznajmljivanja imovine</t>
  </si>
  <si>
    <t>Prihodi od administrativnih pristojbi i po posebnim propisima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</si>
  <si>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</si>
  <si>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</si>
  <si>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</si>
  <si>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robe i pruženih usluga</t>
  </si>
  <si>
    <t>Prihodi od pruženih usluga - najam</t>
  </si>
  <si>
    <t>Donacije od pravnih i fizičkih osoba izvan općeg proračuna</t>
  </si>
  <si>
    <t>Tekuće donacije  od pravnih i fizičkih osoba izvan općeg proračuna</t>
  </si>
  <si>
    <t>Kapitalne donacije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</si>
  <si>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</si>
  <si>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</si>
  <si>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</si>
  <si>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</si>
  <si>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</si>
  <si>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</si>
  <si>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</si>
  <si>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</si>
  <si>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</si>
  <si>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</si>
  <si>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</si>
  <si>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</si>
  <si>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</si>
  <si>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</si>
  <si>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</si>
  <si>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</si>
  <si>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</si>
  <si>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</si>
  <si>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 xml:space="preserve">UKUPNO PRIHODI </t>
  </si>
  <si>
    <t xml:space="preserve">PRIHODI PO IZVORIMA FINANCIRANJA </t>
  </si>
  <si>
    <t>Izvor financiranja</t>
  </si>
  <si>
    <t>Naziv izvora financiranja</t>
  </si>
  <si>
    <t xml:space="preserve">Izvorni plan 2021 </t>
  </si>
  <si>
    <t>Opći prihodi i primici</t>
  </si>
  <si>
    <t>Vlastiti prihodi</t>
  </si>
  <si>
    <t xml:space="preserve">Prihodi za posebne namjene </t>
  </si>
  <si>
    <t>Pomoći korisnika</t>
  </si>
  <si>
    <t xml:space="preserve">6. </t>
  </si>
  <si>
    <t>Donacije</t>
  </si>
  <si>
    <t>7.</t>
  </si>
  <si>
    <t>Prihodi od prodaje nefinancijske imovine i nak.</t>
  </si>
  <si>
    <t xml:space="preserve">Sveukupno </t>
  </si>
  <si>
    <t>Račun rashoda/
izdatka</t>
  </si>
  <si>
    <t xml:space="preserve">
Izvršenje 2020. </t>
  </si>
  <si>
    <t xml:space="preserve">
Izvršenje 2021. </t>
  </si>
  <si>
    <t>Rashodi za zaposlene</t>
  </si>
  <si>
    <t>Plaće</t>
  </si>
  <si>
    <t>Plaće za redovan rad</t>
  </si>
  <si>
    <t>Plaće za prekovremeni rad</t>
  </si>
  <si>
    <t>Plaće za posebne uvjete rada</t>
  </si>
  <si>
    <t xml:space="preserve">Ostali rashodi za zaposlene </t>
  </si>
  <si>
    <t>3121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</si>
  <si>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</si>
  <si>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</si>
  <si>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</si>
  <si>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</si>
  <si>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</si>
  <si>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</si>
  <si>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</si>
  <si>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</si>
  <si>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</si>
  <si>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</si>
  <si>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</si>
  <si>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</si>
  <si>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</si>
  <si>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</si>
  <si>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</si>
  <si>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</si>
  <si>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</si>
  <si>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</si>
  <si>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</si>
  <si>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</si>
  <si>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</si>
  <si>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</si>
  <si>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</si>
  <si>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</si>
  <si>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</si>
  <si>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</si>
  <si>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</si>
  <si>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Tisak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</si>
  <si>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</si>
  <si>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</si>
  <si>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</si>
  <si>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</si>
  <si>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</si>
  <si>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</si>
  <si>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</si>
  <si>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</si>
  <si>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</si>
  <si>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</si>
  <si>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</si>
  <si>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</si>
  <si>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</si>
  <si>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</si>
  <si>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</si>
  <si>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</si>
  <si>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</si>
  <si>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</si>
  <si>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</si>
  <si>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</si>
  <si>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</si>
  <si>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</si>
  <si>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Zatezne kamate</t>
  </si>
  <si>
    <t>Tekuće pomoći proračunskim korisnicima dr. proračuna</t>
  </si>
  <si>
    <t>Tekući prijenosi između između prorač.korisnika istog proračuna</t>
  </si>
  <si>
    <t>Ostale naknade građanima i kućanstvima iz proračuna</t>
  </si>
  <si>
    <t>Rashodi za nabavu nefinancijske imovine</t>
  </si>
  <si>
    <t>Rashodi za nabavu neproizvedene dugotrajne imovine</t>
  </si>
  <si>
    <t>Licence</t>
  </si>
  <si>
    <t>Rashodi za nabavu proizvedene dugotrajne imovine</t>
  </si>
  <si>
    <t>Građevinski objekti</t>
  </si>
  <si>
    <t>Poslovni objekti</t>
  </si>
  <si>
    <t>Postrojenja i oprema</t>
  </si>
  <si>
    <t>4221</t>
  </si>
  <si>
    <t>Uredska oprema i namještaj</t>
  </si>
  <si>
    <t>Komunikacijska oprema</t>
  </si>
  <si>
    <t>Oprema za održavanje i zaštitu</t>
  </si>
  <si>
    <t>Medicinska i laboratorijska oprema</t>
  </si>
  <si>
    <t>Mjerni i kontrolni uređaji</t>
  </si>
  <si>
    <t>Sportska i glazbena oprema</t>
  </si>
  <si>
    <t>Uređaji,strojevi i oprema za ostale namjene</t>
  </si>
  <si>
    <t>Knjige, umjetnička djela i ostalie izložb.vrijednosti</t>
  </si>
  <si>
    <t>Knjige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</si>
  <si>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</si>
  <si>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</si>
  <si>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</si>
  <si>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RASHODI PO IZVORIMA FINANCIRANJA </t>
  </si>
  <si>
    <t xml:space="preserve">Izvršenje 2020. </t>
  </si>
  <si>
    <t xml:space="preserve">Izvršenje 2021. </t>
  </si>
  <si>
    <t>Pomoći</t>
  </si>
  <si>
    <t>POZICIJA</t>
  </si>
  <si>
    <t>RAČUN</t>
  </si>
  <si>
    <t>IF</t>
  </si>
  <si>
    <t>IZVRŠENJE 2020</t>
  </si>
  <si>
    <t>IZVORNI PLAN 2021</t>
  </si>
  <si>
    <t>OSTVARENJE 2021</t>
  </si>
  <si>
    <t>Indeksi</t>
  </si>
  <si>
    <t>OSNOVNOŠKOLSKE USTANOVE</t>
  </si>
  <si>
    <t>O.Š. Vladimira Nazora, Potpićan</t>
  </si>
  <si>
    <t>Redovna djelatnost osnovnih škola - minimalni standard</t>
  </si>
  <si>
    <t>Funkcija 0912</t>
  </si>
  <si>
    <t>A210101</t>
  </si>
  <si>
    <t>Materijalni rashodi OŠ po kriterijima</t>
  </si>
  <si>
    <t>RASHODI POSLOVANJA</t>
  </si>
  <si>
    <t>MATERIJALNI RASHODI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</si>
  <si>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</si>
  <si>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</si>
  <si>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</si>
  <si>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</si>
  <si>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ENERG.</t>
  </si>
  <si>
    <t>UREDSKI MATERIJAL I OSTALI MATERIJALNI RASHODI</t>
  </si>
  <si>
    <t>MAT.I DIJELOVI ZA TEKUĆE I INVEST.ODRŽAVANJE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</si>
  <si>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</si>
  <si>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</si>
  <si>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</si>
  <si>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</si>
  <si>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</si>
  <si>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</si>
  <si>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INTELEKTUALNE I OSOBNE  USLUGE</t>
  </si>
  <si>
    <t>RAČUNALNE USLUGE</t>
  </si>
  <si>
    <t>OSTALE USLUGE</t>
  </si>
  <si>
    <t>OST.NESPOM.RASHODI POSLOVANJA</t>
  </si>
  <si>
    <t>ČLANARINE</t>
  </si>
  <si>
    <t>213347.01</t>
  </si>
  <si>
    <t>PRISTOJBE I NAKNADE</t>
  </si>
  <si>
    <t>213347.02</t>
  </si>
  <si>
    <t>OSTALI NESPOMENUTI RASHODI POSLOVANJA</t>
  </si>
  <si>
    <t>FINANCIJSKI RASHODI</t>
  </si>
  <si>
    <t>OSTALI FINANCIJSKI RASHODI</t>
  </si>
  <si>
    <t>BANKARSKE USLUGE I USLUGE PLATNOG PROMETA</t>
  </si>
  <si>
    <t>A210102</t>
  </si>
  <si>
    <t>Materijalni rashodi OŠ po stvarnom trošku</t>
  </si>
  <si>
    <t>ENERGIJA</t>
  </si>
  <si>
    <t>ZDRAVSTVENE I VETERINARSKE USLUGE</t>
  </si>
  <si>
    <t>NAKN.GRAĐ.,KUĆANSTVIMA NA TEMELJ.OSIGURANJA I DR.NAKNADE</t>
  </si>
  <si>
    <t>OSTALE NAKNADE GRAĐANIMA I KUČANSTVIMA IZ PRORAČUNA</t>
  </si>
  <si>
    <t>NAKNADE GRAĐANIMA I KUĆANSTVIMA U NARAVI</t>
  </si>
  <si>
    <t>A210103</t>
  </si>
  <si>
    <t>Materijalni rashodi OŠ po stvarnom trošku-drugi izvori</t>
  </si>
  <si>
    <t>213352.01</t>
  </si>
  <si>
    <t>213355.01</t>
  </si>
  <si>
    <t>213356.01</t>
  </si>
  <si>
    <t>ČLANARINE I NORME</t>
  </si>
  <si>
    <t>A210104</t>
  </si>
  <si>
    <t>Plaće i drugi rashodi za zaposlene osnovnih škola</t>
  </si>
  <si>
    <t>RASHODI ZA ZAPOSLENE</t>
  </si>
  <si>
    <t>PLAĆE (BRUTO)</t>
  </si>
  <si>
    <t>PLAĆE ZA REDOVAN RAD</t>
  </si>
  <si>
    <t>213359.01</t>
  </si>
  <si>
    <t>PLAĆE ZA REDOVAN RAD PO SUDSKIM PRESUDAMA</t>
  </si>
  <si>
    <t>DK-PLAĆE ZA POSEBNE UVJETE RADA</t>
  </si>
  <si>
    <t>OSTALI RASHODI ZA ZAPOSLENE</t>
  </si>
  <si>
    <t>DOPRINOSI NA PLAĆE</t>
  </si>
  <si>
    <t>DOPRINOSI ZA OBVEZNO ZDRAVSTVENO OSIGURANJE</t>
  </si>
  <si>
    <t>213362.01</t>
  </si>
  <si>
    <t>DOPRINOSI ZA OBVEZNO OSIGURANJE U SLUČAJU NEZAPOSLENOSTI</t>
  </si>
  <si>
    <t>NAKNADE ZA PRIJEVOZ, ZA RAD NA TERENU I ODVOJENI ŽIVOT</t>
  </si>
  <si>
    <t>213364.01</t>
  </si>
  <si>
    <t>TROŠKOVI SUDSKIH POSTUPAKA</t>
  </si>
  <si>
    <t>213364.02</t>
  </si>
  <si>
    <t>ZATEZNE KAMATE</t>
  </si>
  <si>
    <t>Redovna djelatnost osnovnih škola - iznad standarda</t>
  </si>
  <si>
    <t>A210201</t>
  </si>
  <si>
    <t>Materijalni rashodi OŠ po stvarnom trošku iznad standarda</t>
  </si>
  <si>
    <t>PREMIJE OSIGURANJA</t>
  </si>
  <si>
    <t>Programi obrazovanja iznad standarda</t>
  </si>
  <si>
    <t>Funkcija 0950</t>
  </si>
  <si>
    <t>A230102</t>
  </si>
  <si>
    <t>Županijska natjecanja</t>
  </si>
  <si>
    <t>A230104</t>
  </si>
  <si>
    <t>POMOĆNICI U NASTAVI</t>
  </si>
  <si>
    <t>POMOĆNICI U NASTAVI-MOZAIK 3</t>
  </si>
  <si>
    <t xml:space="preserve"> EU</t>
  </si>
  <si>
    <t>A230106</t>
  </si>
  <si>
    <t>Školska kuhinja</t>
  </si>
  <si>
    <t>MATERIJAL I SIROVINE</t>
  </si>
  <si>
    <t>213376.01</t>
  </si>
  <si>
    <t>SITNI INVENTAR</t>
  </si>
  <si>
    <t>A230107</t>
  </si>
  <si>
    <t>Produženi boravak</t>
  </si>
  <si>
    <t>PLAĆE ZA REDOVAN RAD-SREDSTVA O.KRŠAN</t>
  </si>
  <si>
    <t>PLAĆE ZA REDOVAN RAD-SREDSTVA O.PIĆAN</t>
  </si>
  <si>
    <t>A230115</t>
  </si>
  <si>
    <t>Ostali programi i projekti</t>
  </si>
  <si>
    <t>213399.01</t>
  </si>
  <si>
    <t>ZAKUPNINE I NAJAMNINE</t>
  </si>
  <si>
    <t>213405.01</t>
  </si>
  <si>
    <t>A230116</t>
  </si>
  <si>
    <t>Školski list, časopisi i knjige</t>
  </si>
  <si>
    <t>ČASOPISI I KNJIGE RADNE</t>
  </si>
  <si>
    <t>RASHODI ZA NABAVU NEFINANCIJSKE IMOVINE</t>
  </si>
  <si>
    <t>RASHODI ZA NABAVU PROIZVEDENE DUGOTRAJNE IMOVINE</t>
  </si>
  <si>
    <t>KNJIGE,UMJ.DJELA I OST.IZLOŽB.VRIJEDN.</t>
  </si>
  <si>
    <t>KNJIGE</t>
  </si>
  <si>
    <t>A230140</t>
  </si>
  <si>
    <t>Sufinanciranje redovne djelatnosti</t>
  </si>
  <si>
    <t>A230147</t>
  </si>
  <si>
    <t>Volontarijat</t>
  </si>
  <si>
    <t>NAKNADE TROŠKOVA OSOBAMA IZVAN RADNOG ODNOSA</t>
  </si>
  <si>
    <t>A230184</t>
  </si>
  <si>
    <t>Zavičajna nastava</t>
  </si>
  <si>
    <t>POSTROJENJE I OPREMA</t>
  </si>
  <si>
    <t>UREĐAJI,STROJEVI I OPREMA ZA OSTALE NAMJENE</t>
  </si>
  <si>
    <t>A230199</t>
  </si>
  <si>
    <t>Školska shema</t>
  </si>
  <si>
    <t>Funkcija 0960</t>
  </si>
  <si>
    <t>A230202</t>
  </si>
  <si>
    <t>Građanski odgoj</t>
  </si>
  <si>
    <t>A230203</t>
  </si>
  <si>
    <t>Medni dani</t>
  </si>
  <si>
    <t>Investicijsko održavanje osnovnih škola</t>
  </si>
  <si>
    <t>A240101</t>
  </si>
  <si>
    <t>Investicijsko održavanje OŠ -minimalni standard</t>
  </si>
  <si>
    <t>213421.01</t>
  </si>
  <si>
    <t>Kapitalna ulaganja u osnovne škole</t>
  </si>
  <si>
    <t>K240301</t>
  </si>
  <si>
    <t>Projektna dokumentacija osnovnih škola</t>
  </si>
  <si>
    <t>GRAĐEVINSKI OBJEKTI</t>
  </si>
  <si>
    <t>213421.02</t>
  </si>
  <si>
    <t>POSLOVNI OBJEKTI</t>
  </si>
  <si>
    <t>Opremanje u osnovnim školama</t>
  </si>
  <si>
    <t>K240501</t>
  </si>
  <si>
    <t>Školski namještaj i oprema</t>
  </si>
  <si>
    <t>NEMATERIJALNA IMOVINA</t>
  </si>
  <si>
    <t>LICENCE</t>
  </si>
  <si>
    <t>213422.01</t>
  </si>
  <si>
    <t>POSTROJENJA I OPREMA</t>
  </si>
  <si>
    <t>UREDSKA OPREMA I NAMJEŠTAJ</t>
  </si>
  <si>
    <t>KOMUNIKACIJSKA OPREMA</t>
  </si>
  <si>
    <t>SPORTSKA I GLAZBENA OPREMA</t>
  </si>
  <si>
    <t>213433.01</t>
  </si>
  <si>
    <t>UREĐAJI, STROJEVI I OPREMA ZA OSTALE NAMJENE</t>
  </si>
  <si>
    <t>213433.02</t>
  </si>
  <si>
    <t>213433.02.01</t>
  </si>
  <si>
    <t>213433.02.02</t>
  </si>
  <si>
    <t>K240502</t>
  </si>
  <si>
    <t>Opremanje knjižnica</t>
  </si>
  <si>
    <t>213438.02</t>
  </si>
  <si>
    <t>MOZAIK 4</t>
  </si>
  <si>
    <t>T910801</t>
  </si>
  <si>
    <t>Provedba projekta MOZAIK 4</t>
  </si>
  <si>
    <t>213438.03</t>
  </si>
  <si>
    <t>213438.04</t>
  </si>
  <si>
    <t>213438.05</t>
  </si>
  <si>
    <t>213438.06</t>
  </si>
  <si>
    <t>213438.07</t>
  </si>
  <si>
    <t>213438.08</t>
  </si>
  <si>
    <t>213438.09</t>
  </si>
  <si>
    <t>SVEUKUPNO</t>
  </si>
  <si>
    <t>10637 O.Š. Vladimira Nazora, Potpićan</t>
  </si>
  <si>
    <t>Izvršenje 2020</t>
  </si>
  <si>
    <t>Izvršenje 2021</t>
  </si>
  <si>
    <t>Vlastiti prihodi proračunskih korisnika</t>
  </si>
  <si>
    <t>Prihodi za posebne namjene za proračunske korisnike</t>
  </si>
  <si>
    <t>Donacije za proračunske korisnike</t>
  </si>
  <si>
    <t>Sveukupno:</t>
  </si>
  <si>
    <t>Pomoći za proračunskog korisnika</t>
  </si>
  <si>
    <t>IZVORI FINANCIRANJA:</t>
  </si>
  <si>
    <t>OŠ VLADIMIRA NAZORA POTPIĆAN</t>
  </si>
  <si>
    <t>Dumbrova 12, 52333 Potpićan</t>
  </si>
  <si>
    <t>Predsjednica školskog odbora:</t>
  </si>
  <si>
    <t>Marina Rade</t>
  </si>
  <si>
    <t xml:space="preserve">                                   Predsjednica školskog odbora:</t>
  </si>
  <si>
    <t xml:space="preserve">                       Marina Rade</t>
  </si>
  <si>
    <t>POSEBNI DIO</t>
  </si>
  <si>
    <t>OSTVARENJE PRIHODA I PRIMITAKA ZA 2022.G.</t>
  </si>
  <si>
    <t>Izvorni plan  2022</t>
  </si>
  <si>
    <t>Ostvarenje     2022</t>
  </si>
  <si>
    <t>Višak prihoda</t>
  </si>
  <si>
    <t>Stambeni objekti</t>
  </si>
  <si>
    <t>Manjak prihoda</t>
  </si>
  <si>
    <t>Izvorni plan 2022.</t>
  </si>
  <si>
    <t>Ostvarenje  2022</t>
  </si>
  <si>
    <t>7=6/4*100</t>
  </si>
  <si>
    <t>8=6/5*100</t>
  </si>
  <si>
    <t>Izvorni plan         2022</t>
  </si>
  <si>
    <t>Izvršenje           2022</t>
  </si>
  <si>
    <t>IZVRŠENJE RASHODA I IZDATAKA ZA 2022.G.</t>
  </si>
  <si>
    <t>Ostala nematerijalna imovina</t>
  </si>
  <si>
    <t>7=6/5*100</t>
  </si>
  <si>
    <t>Rashodi poslovanja</t>
  </si>
  <si>
    <t>Izvorni plan   2022</t>
  </si>
  <si>
    <t>Izuvršenje   2022</t>
  </si>
  <si>
    <t>IZVORNI PLAN 2022</t>
  </si>
  <si>
    <t>OSTVARENJE 2022</t>
  </si>
  <si>
    <t>MATERIJAL I SIROVINER</t>
  </si>
  <si>
    <t>PLAĆA ZA PREKOVREMENI RAD</t>
  </si>
  <si>
    <t>ZDRASTVENE I VETERINARSKE USLUGE</t>
  </si>
  <si>
    <t>PLAĆE ZA REDOVNI RAD</t>
  </si>
  <si>
    <t>OBVEZNO ZDRASTVENO OSIGURANJE</t>
  </si>
  <si>
    <t>RASHODI ZA MATERIJAL I ENERGIJU</t>
  </si>
  <si>
    <t>URED.MATERIJAL I OSTALI MATERIJALNI RASHODI</t>
  </si>
  <si>
    <t>MATERIJAL I SIROVINA</t>
  </si>
  <si>
    <t>SLUŽBENA,RADNA I ZAŠTITNA ODJEĆA I OBUĆA</t>
  </si>
  <si>
    <t>USLUGA TEKUĆEG I INV.ODRŽAVANJA</t>
  </si>
  <si>
    <t>MATERIJAL ZA TEKUĆE INV.ODRŽAVANJE</t>
  </si>
  <si>
    <t>A230197</t>
  </si>
  <si>
    <t>Projekt "Osiguranje prehrane djece u osnovnim školama"Zaklada "Hrvatska za djecu"</t>
  </si>
  <si>
    <t>K230206</t>
  </si>
  <si>
    <t>Projekt: FLAG Alba</t>
  </si>
  <si>
    <t>STRUČNO USAVRŠAVANJE</t>
  </si>
  <si>
    <t>RASHODI ZA NABAVU NEPROIZVEDENE DUGOTRAJNE IMOVINE</t>
  </si>
  <si>
    <t>OSTALA NEMATERIJALNA IMOVINA</t>
  </si>
  <si>
    <t>MOZAIK 5</t>
  </si>
  <si>
    <t>TEKUĆE POMOĆI PRORAČ.KORIS. DRUGIH PRORAČUNA</t>
  </si>
  <si>
    <t>TEKUĆI PRIJENOSI IZMEĐU PRORAČUNSKIH KORISNIKA ISTOG PRORAČ.</t>
  </si>
  <si>
    <t>POMOĆI DANE U INOZ. I UNUTAR OPĆEG PRORAČUNA</t>
  </si>
  <si>
    <t>POMOĆI PRORAČ.KORISNICIMA DRUGIH PRORAČUNA</t>
  </si>
  <si>
    <t>PRIJENOS IZMEĐU PRORAČ.KORISNIKA ISTOG PRORAČUNA</t>
  </si>
  <si>
    <t>T921101</t>
  </si>
  <si>
    <t>Provedba projekta MOZAIK 5</t>
  </si>
  <si>
    <t>NAKNADA ZA PRIJEVOZ ZA RAD NA TERENU I ODVOJENI ŽIVOT</t>
  </si>
  <si>
    <t>Izvršenje   2022</t>
  </si>
  <si>
    <t>4</t>
  </si>
  <si>
    <t>5</t>
  </si>
  <si>
    <t>6</t>
  </si>
  <si>
    <t xml:space="preserve">IZVJEŠTAJ O IZVRŠENJU FINANCIJSKOG PLANA ZA 2022. GODINU 
PO PROGRAMSKOJ I  EKONOMSKOJ KLASIFIKACIJI I IZVORIMA FINANCIRANJA </t>
  </si>
  <si>
    <t>OSTVARENJE/IZVRŠENJE 2021</t>
  </si>
  <si>
    <t>TEKUĆI PLAN 2022</t>
  </si>
  <si>
    <t>OSTVARENJE/ IZVRŠENJE 2022</t>
  </si>
  <si>
    <t>KLASA: 400-01/23-01/02</t>
  </si>
  <si>
    <t>URBROJ: 2144-20-01-23-1</t>
  </si>
  <si>
    <t>KLASA:400-01/23-01/02</t>
  </si>
  <si>
    <t xml:space="preserve">                                                                   Marina Rade</t>
  </si>
  <si>
    <t>SAŽETAK GODIŠNJEG IZVJEŠTAJA O IZVRŠENJU FINANCIJSKOG PLANA ZA 2022.GODINU</t>
  </si>
  <si>
    <t>Potpićan, 24.03.2023.</t>
  </si>
  <si>
    <t>Potpićan,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</si>
</sst>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[$-1041A]#,##0.00;\-\ 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164" fontId="1" fillId="0" borderId="1" xfId="0" quotePrefix="1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readingOrder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1" xfId="0" quotePrefix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3" fillId="0" borderId="2" xfId="0" applyFont="1" applyBorder="1" applyAlignment="1" applyProtection="1">
      <alignment horizontal="center" wrapText="1" readingOrder="1"/>
      <protection locked="0"/>
    </xf>
    <xf numFmtId="1" fontId="4" fillId="0" borderId="1" xfId="0" applyNumberFormat="1" applyFont="1" applyFill="1" applyBorder="1" applyAlignment="1">
      <alignment horizontal="center" wrapText="1" readingOrder="1"/>
    </xf>
    <xf numFmtId="1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readingOrder="1"/>
    </xf>
    <xf numFmtId="0" fontId="5" fillId="0" borderId="0" xfId="0" applyFont="1" applyAlignment="1">
      <alignment readingOrder="1"/>
    </xf>
    <xf numFmtId="0" fontId="6" fillId="0" borderId="2" xfId="0" applyFont="1" applyBorder="1" applyAlignment="1" applyProtection="1">
      <alignment wrapText="1" readingOrder="1"/>
      <protection locked="0"/>
    </xf>
    <xf numFmtId="165" fontId="6" fillId="0" borderId="2" xfId="0" applyNumberFormat="1" applyFont="1" applyBorder="1" applyAlignment="1" applyProtection="1">
      <alignment wrapText="1" readingOrder="1"/>
      <protection locked="0"/>
    </xf>
    <xf numFmtId="164" fontId="7" fillId="0" borderId="1" xfId="0" applyNumberFormat="1" applyFont="1" applyFill="1" applyBorder="1" applyAlignment="1">
      <alignment horizontal="center" wrapText="1" readingOrder="1"/>
    </xf>
    <xf numFmtId="164" fontId="7" fillId="0" borderId="1" xfId="0" applyNumberFormat="1" applyFont="1" applyFill="1" applyBorder="1" applyAlignment="1">
      <alignment horizontal="center" readingOrder="1"/>
    </xf>
    <xf numFmtId="0" fontId="7" fillId="0" borderId="0" xfId="0" applyFont="1" applyAlignment="1">
      <alignment readingOrder="1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7" fillId="0" borderId="1" xfId="0" applyFont="1" applyBorder="1" applyAlignment="1">
      <alignment wrapText="1" readingOrder="1"/>
    </xf>
    <xf numFmtId="165" fontId="7" fillId="0" borderId="3" xfId="0" applyNumberFormat="1" applyFont="1" applyBorder="1" applyAlignment="1" applyProtection="1">
      <alignment wrapText="1" readingOrder="1"/>
      <protection locked="0"/>
    </xf>
    <xf numFmtId="165" fontId="7" fillId="0" borderId="5" xfId="0" applyNumberFormat="1" applyFont="1" applyBorder="1" applyAlignment="1" applyProtection="1">
      <alignment wrapText="1" readingOrder="1"/>
      <protection locked="0"/>
    </xf>
    <xf numFmtId="165" fontId="7" fillId="0" borderId="2" xfId="0" applyNumberFormat="1" applyFont="1" applyBorder="1" applyAlignment="1" applyProtection="1">
      <alignment wrapText="1" readingOrder="1"/>
      <protection locked="0"/>
    </xf>
    <xf numFmtId="0" fontId="8" fillId="0" borderId="0" xfId="0" applyFont="1" applyBorder="1" applyAlignment="1">
      <alignment wrapText="1" readingOrder="1"/>
    </xf>
    <xf numFmtId="165" fontId="6" fillId="0" borderId="0" xfId="0" applyNumberFormat="1" applyFont="1" applyBorder="1" applyAlignment="1" applyProtection="1">
      <alignment wrapText="1" readingOrder="1"/>
      <protection locked="0"/>
    </xf>
    <xf numFmtId="0" fontId="10" fillId="0" borderId="0" xfId="0" applyFont="1" applyFill="1" applyAlignment="1">
      <alignment vertical="center" wrapText="1"/>
    </xf>
    <xf numFmtId="3" fontId="7" fillId="0" borderId="0" xfId="0" applyNumberFormat="1" applyFont="1" applyFill="1"/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quotePrefix="1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/>
    </xf>
    <xf numFmtId="0" fontId="10" fillId="0" borderId="8" xfId="0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1" fillId="2" borderId="1" xfId="0" quotePrefix="1" applyNumberFormat="1" applyFont="1" applyFill="1" applyBorder="1" applyAlignment="1">
      <alignment horizontal="left" vertical="center"/>
    </xf>
    <xf numFmtId="3" fontId="11" fillId="2" borderId="1" xfId="0" quotePrefix="1" applyNumberFormat="1" applyFont="1" applyFill="1" applyBorder="1" applyAlignment="1">
      <alignment vertical="center"/>
    </xf>
    <xf numFmtId="4" fontId="11" fillId="2" borderId="1" xfId="0" quotePrefix="1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left" vertical="center"/>
    </xf>
    <xf numFmtId="3" fontId="11" fillId="0" borderId="0" xfId="0" quotePrefix="1" applyNumberFormat="1" applyFont="1" applyFill="1" applyBorder="1" applyAlignment="1">
      <alignment vertical="center"/>
    </xf>
    <xf numFmtId="4" fontId="11" fillId="0" borderId="0" xfId="0" quotePrefix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0" fontId="1" fillId="0" borderId="1" xfId="0" quotePrefix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left" vertical="center"/>
    </xf>
    <xf numFmtId="4" fontId="11" fillId="0" borderId="1" xfId="0" quotePrefix="1" applyNumberFormat="1" applyFont="1" applyFill="1" applyBorder="1" applyAlignment="1">
      <alignment horizontal="right" vertical="center" wrapText="1"/>
    </xf>
    <xf numFmtId="3" fontId="11" fillId="0" borderId="1" xfId="0" quotePrefix="1" applyNumberFormat="1" applyFont="1" applyFill="1" applyBorder="1" applyAlignment="1">
      <alignment horizontal="center" vertical="center"/>
    </xf>
    <xf numFmtId="4" fontId="11" fillId="0" borderId="1" xfId="0" quotePrefix="1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3" fontId="11" fillId="0" borderId="0" xfId="0" quotePrefix="1" applyNumberFormat="1" applyFont="1" applyFill="1" applyAlignment="1">
      <alignment horizontal="left" vertical="center"/>
    </xf>
    <xf numFmtId="3" fontId="11" fillId="0" borderId="0" xfId="0" quotePrefix="1" applyNumberFormat="1" applyFont="1" applyFill="1" applyAlignment="1">
      <alignment horizontal="center" vertical="center"/>
    </xf>
    <xf numFmtId="4" fontId="11" fillId="0" borderId="0" xfId="0" quotePrefix="1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7" borderId="1" xfId="0" applyFont="1" applyFill="1" applyBorder="1"/>
    <xf numFmtId="0" fontId="13" fillId="0" borderId="1" xfId="0" applyFont="1" applyBorder="1" applyAlignment="1">
      <alignment wrapText="1"/>
    </xf>
    <xf numFmtId="0" fontId="13" fillId="6" borderId="1" xfId="0" applyFont="1" applyFill="1" applyBorder="1"/>
    <xf numFmtId="0" fontId="13" fillId="0" borderId="1" xfId="0" applyFont="1" applyBorder="1" applyAlignment="1">
      <alignment horizontal="left" wrapText="1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readingOrder="1"/>
    </xf>
    <xf numFmtId="164" fontId="7" fillId="0" borderId="0" xfId="0" applyNumberFormat="1" applyFont="1" applyFill="1" applyAlignment="1">
      <alignment horizontal="left" vertical="center"/>
    </xf>
    <xf numFmtId="0" fontId="10" fillId="9" borderId="8" xfId="0" applyFont="1" applyFill="1" applyBorder="1"/>
    <xf numFmtId="0" fontId="10" fillId="9" borderId="8" xfId="0" applyFont="1" applyFill="1" applyBorder="1" applyAlignment="1">
      <alignment vertical="center"/>
    </xf>
    <xf numFmtId="4" fontId="10" fillId="9" borderId="8" xfId="0" applyNumberFormat="1" applyFont="1" applyFill="1" applyBorder="1" applyAlignment="1">
      <alignment horizontal="right" vertical="center"/>
    </xf>
    <xf numFmtId="164" fontId="11" fillId="9" borderId="8" xfId="0" applyNumberFormat="1" applyFont="1" applyFill="1" applyBorder="1" applyAlignment="1">
      <alignment horizontal="center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left" readingOrder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1"/>
    </xf>
    <xf numFmtId="0" fontId="7" fillId="0" borderId="0" xfId="0" applyFont="1" applyAlignment="1">
      <alignment horizontal="left" readingOrder="1"/>
    </xf>
    <xf numFmtId="0" fontId="1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right"/>
    </xf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1" xfId="0" applyFont="1" applyBorder="1"/>
    <xf numFmtId="0" fontId="14" fillId="0" borderId="0" xfId="0" applyFont="1" applyBorder="1"/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readingOrder="1"/>
    </xf>
    <xf numFmtId="0" fontId="7" fillId="0" borderId="0" xfId="0" applyFont="1" applyAlignment="1">
      <alignment horizontal="center" readingOrder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wrapText="1" readingOrder="1"/>
      <protection locked="0"/>
    </xf>
    <xf numFmtId="0" fontId="1" fillId="0" borderId="0" xfId="0" applyFont="1" applyAlignment="1">
      <alignment readingOrder="1"/>
    </xf>
    <xf numFmtId="0" fontId="2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Border="1" applyAlignment="1" applyProtection="1">
      <alignment horizontal="left" wrapText="1" readingOrder="1"/>
      <protection locked="0"/>
    </xf>
    <xf numFmtId="0" fontId="1" fillId="0" borderId="4" xfId="0" applyFont="1" applyBorder="1" applyAlignment="1" applyProtection="1">
      <alignment horizontal="left" wrapText="1" readingOrder="1"/>
      <protection locked="0"/>
    </xf>
    <xf numFmtId="0" fontId="7" fillId="0" borderId="0" xfId="0" applyFont="1" applyAlignment="1">
      <alignment horizontal="left" readingOrder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7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readingOrder="1"/>
    </xf>
    <xf numFmtId="3" fontId="11" fillId="0" borderId="11" xfId="0" applyNumberFormat="1" applyFont="1" applyFill="1" applyBorder="1" applyAlignment="1">
      <alignment horizontal="center" vertical="center"/>
    </xf>
    <xf numFmtId="1" fontId="1" fillId="0" borderId="6" xfId="0" quotePrefix="1" applyNumberFormat="1" applyFont="1" applyFill="1" applyBorder="1" applyAlignment="1">
      <alignment horizontal="center" vertical="center" wrapText="1"/>
    </xf>
    <xf numFmtId="1" fontId="1" fillId="0" borderId="7" xfId="0" quotePrefix="1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3" borderId="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7" borderId="6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5" zoomScaleNormal="100" workbookViewId="0">
      <selection activeCell="A47" sqref="A47"/>
    </sheetView>
  </sheetViews>
  <sheetFormatPr defaultRowHeight="12.75" x14ac:dyDescent="0.2"/>
  <cols>
    <col min="1" max="1" width="32.28515625" style="16" customWidth="1"/>
    <col min="2" max="2" width="14" style="16" customWidth="1"/>
    <col min="3" max="3" width="14.42578125" style="16" customWidth="1"/>
    <col min="4" max="4" width="15.42578125" style="16" customWidth="1"/>
    <col min="5" max="5" width="15.42578125" style="16" bestFit="1" customWidth="1"/>
    <col min="6" max="6" width="14.140625" style="16" customWidth="1"/>
    <col min="7" max="7" width="11.5703125" style="16" customWidth="1"/>
    <col min="8" max="8" width="13.140625" style="16" customWidth="1"/>
    <col min="9" max="257" width="9.140625" style="16"/>
    <col min="258" max="258" width="33.42578125" style="16" customWidth="1"/>
    <col min="259" max="261" width="15.42578125" style="16" bestFit="1" customWidth="1"/>
    <col min="262" max="262" width="15.28515625" style="16" customWidth="1"/>
    <col min="263" max="264" width="13.140625" style="16" customWidth="1"/>
    <col min="265" max="513" width="9.140625" style="16"/>
    <col min="514" max="514" width="33.42578125" style="16" customWidth="1"/>
    <col min="515" max="517" width="15.42578125" style="16" bestFit="1" customWidth="1"/>
    <col min="518" max="518" width="15.28515625" style="16" customWidth="1"/>
    <col min="519" max="520" width="13.140625" style="16" customWidth="1"/>
    <col min="521" max="769" width="9.140625" style="16"/>
    <col min="770" max="770" width="33.42578125" style="16" customWidth="1"/>
    <col min="771" max="773" width="15.42578125" style="16" bestFit="1" customWidth="1"/>
    <col min="774" max="774" width="15.28515625" style="16" customWidth="1"/>
    <col min="775" max="776" width="13.140625" style="16" customWidth="1"/>
    <col min="777" max="1025" width="9.140625" style="16"/>
    <col min="1026" max="1026" width="33.42578125" style="16" customWidth="1"/>
    <col min="1027" max="1029" width="15.42578125" style="16" bestFit="1" customWidth="1"/>
    <col min="1030" max="1030" width="15.28515625" style="16" customWidth="1"/>
    <col min="1031" max="1032" width="13.140625" style="16" customWidth="1"/>
    <col min="1033" max="1281" width="9.140625" style="16"/>
    <col min="1282" max="1282" width="33.42578125" style="16" customWidth="1"/>
    <col min="1283" max="1285" width="15.42578125" style="16" bestFit="1" customWidth="1"/>
    <col min="1286" max="1286" width="15.28515625" style="16" customWidth="1"/>
    <col min="1287" max="1288" width="13.140625" style="16" customWidth="1"/>
    <col min="1289" max="1537" width="9.140625" style="16"/>
    <col min="1538" max="1538" width="33.42578125" style="16" customWidth="1"/>
    <col min="1539" max="1541" width="15.42578125" style="16" bestFit="1" customWidth="1"/>
    <col min="1542" max="1542" width="15.28515625" style="16" customWidth="1"/>
    <col min="1543" max="1544" width="13.140625" style="16" customWidth="1"/>
    <col min="1545" max="1793" width="9.140625" style="16"/>
    <col min="1794" max="1794" width="33.42578125" style="16" customWidth="1"/>
    <col min="1795" max="1797" width="15.42578125" style="16" bestFit="1" customWidth="1"/>
    <col min="1798" max="1798" width="15.28515625" style="16" customWidth="1"/>
    <col min="1799" max="1800" width="13.140625" style="16" customWidth="1"/>
    <col min="1801" max="2049" width="9.140625" style="16"/>
    <col min="2050" max="2050" width="33.42578125" style="16" customWidth="1"/>
    <col min="2051" max="2053" width="15.42578125" style="16" bestFit="1" customWidth="1"/>
    <col min="2054" max="2054" width="15.28515625" style="16" customWidth="1"/>
    <col min="2055" max="2056" width="13.140625" style="16" customWidth="1"/>
    <col min="2057" max="2305" width="9.140625" style="16"/>
    <col min="2306" max="2306" width="33.42578125" style="16" customWidth="1"/>
    <col min="2307" max="2309" width="15.42578125" style="16" bestFit="1" customWidth="1"/>
    <col min="2310" max="2310" width="15.28515625" style="16" customWidth="1"/>
    <col min="2311" max="2312" width="13.140625" style="16" customWidth="1"/>
    <col min="2313" max="2561" width="9.140625" style="16"/>
    <col min="2562" max="2562" width="33.42578125" style="16" customWidth="1"/>
    <col min="2563" max="2565" width="15.42578125" style="16" bestFit="1" customWidth="1"/>
    <col min="2566" max="2566" width="15.28515625" style="16" customWidth="1"/>
    <col min="2567" max="2568" width="13.140625" style="16" customWidth="1"/>
    <col min="2569" max="2817" width="9.140625" style="16"/>
    <col min="2818" max="2818" width="33.42578125" style="16" customWidth="1"/>
    <col min="2819" max="2821" width="15.42578125" style="16" bestFit="1" customWidth="1"/>
    <col min="2822" max="2822" width="15.28515625" style="16" customWidth="1"/>
    <col min="2823" max="2824" width="13.140625" style="16" customWidth="1"/>
    <col min="2825" max="3073" width="9.140625" style="16"/>
    <col min="3074" max="3074" width="33.42578125" style="16" customWidth="1"/>
    <col min="3075" max="3077" width="15.42578125" style="16" bestFit="1" customWidth="1"/>
    <col min="3078" max="3078" width="15.28515625" style="16" customWidth="1"/>
    <col min="3079" max="3080" width="13.140625" style="16" customWidth="1"/>
    <col min="3081" max="3329" width="9.140625" style="16"/>
    <col min="3330" max="3330" width="33.42578125" style="16" customWidth="1"/>
    <col min="3331" max="3333" width="15.42578125" style="16" bestFit="1" customWidth="1"/>
    <col min="3334" max="3334" width="15.28515625" style="16" customWidth="1"/>
    <col min="3335" max="3336" width="13.140625" style="16" customWidth="1"/>
    <col min="3337" max="3585" width="9.140625" style="16"/>
    <col min="3586" max="3586" width="33.42578125" style="16" customWidth="1"/>
    <col min="3587" max="3589" width="15.42578125" style="16" bestFit="1" customWidth="1"/>
    <col min="3590" max="3590" width="15.28515625" style="16" customWidth="1"/>
    <col min="3591" max="3592" width="13.140625" style="16" customWidth="1"/>
    <col min="3593" max="3841" width="9.140625" style="16"/>
    <col min="3842" max="3842" width="33.42578125" style="16" customWidth="1"/>
    <col min="3843" max="3845" width="15.42578125" style="16" bestFit="1" customWidth="1"/>
    <col min="3846" max="3846" width="15.28515625" style="16" customWidth="1"/>
    <col min="3847" max="3848" width="13.140625" style="16" customWidth="1"/>
    <col min="3849" max="4097" width="9.140625" style="16"/>
    <col min="4098" max="4098" width="33.42578125" style="16" customWidth="1"/>
    <col min="4099" max="4101" width="15.42578125" style="16" bestFit="1" customWidth="1"/>
    <col min="4102" max="4102" width="15.28515625" style="16" customWidth="1"/>
    <col min="4103" max="4104" width="13.140625" style="16" customWidth="1"/>
    <col min="4105" max="4353" width="9.140625" style="16"/>
    <col min="4354" max="4354" width="33.42578125" style="16" customWidth="1"/>
    <col min="4355" max="4357" width="15.42578125" style="16" bestFit="1" customWidth="1"/>
    <col min="4358" max="4358" width="15.28515625" style="16" customWidth="1"/>
    <col min="4359" max="4360" width="13.140625" style="16" customWidth="1"/>
    <col min="4361" max="4609" width="9.140625" style="16"/>
    <col min="4610" max="4610" width="33.42578125" style="16" customWidth="1"/>
    <col min="4611" max="4613" width="15.42578125" style="16" bestFit="1" customWidth="1"/>
    <col min="4614" max="4614" width="15.28515625" style="16" customWidth="1"/>
    <col min="4615" max="4616" width="13.140625" style="16" customWidth="1"/>
    <col min="4617" max="4865" width="9.140625" style="16"/>
    <col min="4866" max="4866" width="33.42578125" style="16" customWidth="1"/>
    <col min="4867" max="4869" width="15.42578125" style="16" bestFit="1" customWidth="1"/>
    <col min="4870" max="4870" width="15.28515625" style="16" customWidth="1"/>
    <col min="4871" max="4872" width="13.140625" style="16" customWidth="1"/>
    <col min="4873" max="5121" width="9.140625" style="16"/>
    <col min="5122" max="5122" width="33.42578125" style="16" customWidth="1"/>
    <col min="5123" max="5125" width="15.42578125" style="16" bestFit="1" customWidth="1"/>
    <col min="5126" max="5126" width="15.28515625" style="16" customWidth="1"/>
    <col min="5127" max="5128" width="13.140625" style="16" customWidth="1"/>
    <col min="5129" max="5377" width="9.140625" style="16"/>
    <col min="5378" max="5378" width="33.42578125" style="16" customWidth="1"/>
    <col min="5379" max="5381" width="15.42578125" style="16" bestFit="1" customWidth="1"/>
    <col min="5382" max="5382" width="15.28515625" style="16" customWidth="1"/>
    <col min="5383" max="5384" width="13.140625" style="16" customWidth="1"/>
    <col min="5385" max="5633" width="9.140625" style="16"/>
    <col min="5634" max="5634" width="33.42578125" style="16" customWidth="1"/>
    <col min="5635" max="5637" width="15.42578125" style="16" bestFit="1" customWidth="1"/>
    <col min="5638" max="5638" width="15.28515625" style="16" customWidth="1"/>
    <col min="5639" max="5640" width="13.140625" style="16" customWidth="1"/>
    <col min="5641" max="5889" width="9.140625" style="16"/>
    <col min="5890" max="5890" width="33.42578125" style="16" customWidth="1"/>
    <col min="5891" max="5893" width="15.42578125" style="16" bestFit="1" customWidth="1"/>
    <col min="5894" max="5894" width="15.28515625" style="16" customWidth="1"/>
    <col min="5895" max="5896" width="13.140625" style="16" customWidth="1"/>
    <col min="5897" max="6145" width="9.140625" style="16"/>
    <col min="6146" max="6146" width="33.42578125" style="16" customWidth="1"/>
    <col min="6147" max="6149" width="15.42578125" style="16" bestFit="1" customWidth="1"/>
    <col min="6150" max="6150" width="15.28515625" style="16" customWidth="1"/>
    <col min="6151" max="6152" width="13.140625" style="16" customWidth="1"/>
    <col min="6153" max="6401" width="9.140625" style="16"/>
    <col min="6402" max="6402" width="33.42578125" style="16" customWidth="1"/>
    <col min="6403" max="6405" width="15.42578125" style="16" bestFit="1" customWidth="1"/>
    <col min="6406" max="6406" width="15.28515625" style="16" customWidth="1"/>
    <col min="6407" max="6408" width="13.140625" style="16" customWidth="1"/>
    <col min="6409" max="6657" width="9.140625" style="16"/>
    <col min="6658" max="6658" width="33.42578125" style="16" customWidth="1"/>
    <col min="6659" max="6661" width="15.42578125" style="16" bestFit="1" customWidth="1"/>
    <col min="6662" max="6662" width="15.28515625" style="16" customWidth="1"/>
    <col min="6663" max="6664" width="13.140625" style="16" customWidth="1"/>
    <col min="6665" max="6913" width="9.140625" style="16"/>
    <col min="6914" max="6914" width="33.42578125" style="16" customWidth="1"/>
    <col min="6915" max="6917" width="15.42578125" style="16" bestFit="1" customWidth="1"/>
    <col min="6918" max="6918" width="15.28515625" style="16" customWidth="1"/>
    <col min="6919" max="6920" width="13.140625" style="16" customWidth="1"/>
    <col min="6921" max="7169" width="9.140625" style="16"/>
    <col min="7170" max="7170" width="33.42578125" style="16" customWidth="1"/>
    <col min="7171" max="7173" width="15.42578125" style="16" bestFit="1" customWidth="1"/>
    <col min="7174" max="7174" width="15.28515625" style="16" customWidth="1"/>
    <col min="7175" max="7176" width="13.140625" style="16" customWidth="1"/>
    <col min="7177" max="7425" width="9.140625" style="16"/>
    <col min="7426" max="7426" width="33.42578125" style="16" customWidth="1"/>
    <col min="7427" max="7429" width="15.42578125" style="16" bestFit="1" customWidth="1"/>
    <col min="7430" max="7430" width="15.28515625" style="16" customWidth="1"/>
    <col min="7431" max="7432" width="13.140625" style="16" customWidth="1"/>
    <col min="7433" max="7681" width="9.140625" style="16"/>
    <col min="7682" max="7682" width="33.42578125" style="16" customWidth="1"/>
    <col min="7683" max="7685" width="15.42578125" style="16" bestFit="1" customWidth="1"/>
    <col min="7686" max="7686" width="15.28515625" style="16" customWidth="1"/>
    <col min="7687" max="7688" width="13.140625" style="16" customWidth="1"/>
    <col min="7689" max="7937" width="9.140625" style="16"/>
    <col min="7938" max="7938" width="33.42578125" style="16" customWidth="1"/>
    <col min="7939" max="7941" width="15.42578125" style="16" bestFit="1" customWidth="1"/>
    <col min="7942" max="7942" width="15.28515625" style="16" customWidth="1"/>
    <col min="7943" max="7944" width="13.140625" style="16" customWidth="1"/>
    <col min="7945" max="8193" width="9.140625" style="16"/>
    <col min="8194" max="8194" width="33.42578125" style="16" customWidth="1"/>
    <col min="8195" max="8197" width="15.42578125" style="16" bestFit="1" customWidth="1"/>
    <col min="8198" max="8198" width="15.28515625" style="16" customWidth="1"/>
    <col min="8199" max="8200" width="13.140625" style="16" customWidth="1"/>
    <col min="8201" max="8449" width="9.140625" style="16"/>
    <col min="8450" max="8450" width="33.42578125" style="16" customWidth="1"/>
    <col min="8451" max="8453" width="15.42578125" style="16" bestFit="1" customWidth="1"/>
    <col min="8454" max="8454" width="15.28515625" style="16" customWidth="1"/>
    <col min="8455" max="8456" width="13.140625" style="16" customWidth="1"/>
    <col min="8457" max="8705" width="9.140625" style="16"/>
    <col min="8706" max="8706" width="33.42578125" style="16" customWidth="1"/>
    <col min="8707" max="8709" width="15.42578125" style="16" bestFit="1" customWidth="1"/>
    <col min="8710" max="8710" width="15.28515625" style="16" customWidth="1"/>
    <col min="8711" max="8712" width="13.140625" style="16" customWidth="1"/>
    <col min="8713" max="8961" width="9.140625" style="16"/>
    <col min="8962" max="8962" width="33.42578125" style="16" customWidth="1"/>
    <col min="8963" max="8965" width="15.42578125" style="16" bestFit="1" customWidth="1"/>
    <col min="8966" max="8966" width="15.28515625" style="16" customWidth="1"/>
    <col min="8967" max="8968" width="13.140625" style="16" customWidth="1"/>
    <col min="8969" max="9217" width="9.140625" style="16"/>
    <col min="9218" max="9218" width="33.42578125" style="16" customWidth="1"/>
    <col min="9219" max="9221" width="15.42578125" style="16" bestFit="1" customWidth="1"/>
    <col min="9222" max="9222" width="15.28515625" style="16" customWidth="1"/>
    <col min="9223" max="9224" width="13.140625" style="16" customWidth="1"/>
    <col min="9225" max="9473" width="9.140625" style="16"/>
    <col min="9474" max="9474" width="33.42578125" style="16" customWidth="1"/>
    <col min="9475" max="9477" width="15.42578125" style="16" bestFit="1" customWidth="1"/>
    <col min="9478" max="9478" width="15.28515625" style="16" customWidth="1"/>
    <col min="9479" max="9480" width="13.140625" style="16" customWidth="1"/>
    <col min="9481" max="9729" width="9.140625" style="16"/>
    <col min="9730" max="9730" width="33.42578125" style="16" customWidth="1"/>
    <col min="9731" max="9733" width="15.42578125" style="16" bestFit="1" customWidth="1"/>
    <col min="9734" max="9734" width="15.28515625" style="16" customWidth="1"/>
    <col min="9735" max="9736" width="13.140625" style="16" customWidth="1"/>
    <col min="9737" max="9985" width="9.140625" style="16"/>
    <col min="9986" max="9986" width="33.42578125" style="16" customWidth="1"/>
    <col min="9987" max="9989" width="15.42578125" style="16" bestFit="1" customWidth="1"/>
    <col min="9990" max="9990" width="15.28515625" style="16" customWidth="1"/>
    <col min="9991" max="9992" width="13.140625" style="16" customWidth="1"/>
    <col min="9993" max="10241" width="9.140625" style="16"/>
    <col min="10242" max="10242" width="33.42578125" style="16" customWidth="1"/>
    <col min="10243" max="10245" width="15.42578125" style="16" bestFit="1" customWidth="1"/>
    <col min="10246" max="10246" width="15.28515625" style="16" customWidth="1"/>
    <col min="10247" max="10248" width="13.140625" style="16" customWidth="1"/>
    <col min="10249" max="10497" width="9.140625" style="16"/>
    <col min="10498" max="10498" width="33.42578125" style="16" customWidth="1"/>
    <col min="10499" max="10501" width="15.42578125" style="16" bestFit="1" customWidth="1"/>
    <col min="10502" max="10502" width="15.28515625" style="16" customWidth="1"/>
    <col min="10503" max="10504" width="13.140625" style="16" customWidth="1"/>
    <col min="10505" max="10753" width="9.140625" style="16"/>
    <col min="10754" max="10754" width="33.42578125" style="16" customWidth="1"/>
    <col min="10755" max="10757" width="15.42578125" style="16" bestFit="1" customWidth="1"/>
    <col min="10758" max="10758" width="15.28515625" style="16" customWidth="1"/>
    <col min="10759" max="10760" width="13.140625" style="16" customWidth="1"/>
    <col min="10761" max="11009" width="9.140625" style="16"/>
    <col min="11010" max="11010" width="33.42578125" style="16" customWidth="1"/>
    <col min="11011" max="11013" width="15.42578125" style="16" bestFit="1" customWidth="1"/>
    <col min="11014" max="11014" width="15.28515625" style="16" customWidth="1"/>
    <col min="11015" max="11016" width="13.140625" style="16" customWidth="1"/>
    <col min="11017" max="11265" width="9.140625" style="16"/>
    <col min="11266" max="11266" width="33.42578125" style="16" customWidth="1"/>
    <col min="11267" max="11269" width="15.42578125" style="16" bestFit="1" customWidth="1"/>
    <col min="11270" max="11270" width="15.28515625" style="16" customWidth="1"/>
    <col min="11271" max="11272" width="13.140625" style="16" customWidth="1"/>
    <col min="11273" max="11521" width="9.140625" style="16"/>
    <col min="11522" max="11522" width="33.42578125" style="16" customWidth="1"/>
    <col min="11523" max="11525" width="15.42578125" style="16" bestFit="1" customWidth="1"/>
    <col min="11526" max="11526" width="15.28515625" style="16" customWidth="1"/>
    <col min="11527" max="11528" width="13.140625" style="16" customWidth="1"/>
    <col min="11529" max="11777" width="9.140625" style="16"/>
    <col min="11778" max="11778" width="33.42578125" style="16" customWidth="1"/>
    <col min="11779" max="11781" width="15.42578125" style="16" bestFit="1" customWidth="1"/>
    <col min="11782" max="11782" width="15.28515625" style="16" customWidth="1"/>
    <col min="11783" max="11784" width="13.140625" style="16" customWidth="1"/>
    <col min="11785" max="12033" width="9.140625" style="16"/>
    <col min="12034" max="12034" width="33.42578125" style="16" customWidth="1"/>
    <col min="12035" max="12037" width="15.42578125" style="16" bestFit="1" customWidth="1"/>
    <col min="12038" max="12038" width="15.28515625" style="16" customWidth="1"/>
    <col min="12039" max="12040" width="13.140625" style="16" customWidth="1"/>
    <col min="12041" max="12289" width="9.140625" style="16"/>
    <col min="12290" max="12290" width="33.42578125" style="16" customWidth="1"/>
    <col min="12291" max="12293" width="15.42578125" style="16" bestFit="1" customWidth="1"/>
    <col min="12294" max="12294" width="15.28515625" style="16" customWidth="1"/>
    <col min="12295" max="12296" width="13.140625" style="16" customWidth="1"/>
    <col min="12297" max="12545" width="9.140625" style="16"/>
    <col min="12546" max="12546" width="33.42578125" style="16" customWidth="1"/>
    <col min="12547" max="12549" width="15.42578125" style="16" bestFit="1" customWidth="1"/>
    <col min="12550" max="12550" width="15.28515625" style="16" customWidth="1"/>
    <col min="12551" max="12552" width="13.140625" style="16" customWidth="1"/>
    <col min="12553" max="12801" width="9.140625" style="16"/>
    <col min="12802" max="12802" width="33.42578125" style="16" customWidth="1"/>
    <col min="12803" max="12805" width="15.42578125" style="16" bestFit="1" customWidth="1"/>
    <col min="12806" max="12806" width="15.28515625" style="16" customWidth="1"/>
    <col min="12807" max="12808" width="13.140625" style="16" customWidth="1"/>
    <col min="12809" max="13057" width="9.140625" style="16"/>
    <col min="13058" max="13058" width="33.42578125" style="16" customWidth="1"/>
    <col min="13059" max="13061" width="15.42578125" style="16" bestFit="1" customWidth="1"/>
    <col min="13062" max="13062" width="15.28515625" style="16" customWidth="1"/>
    <col min="13063" max="13064" width="13.140625" style="16" customWidth="1"/>
    <col min="13065" max="13313" width="9.140625" style="16"/>
    <col min="13314" max="13314" width="33.42578125" style="16" customWidth="1"/>
    <col min="13315" max="13317" width="15.42578125" style="16" bestFit="1" customWidth="1"/>
    <col min="13318" max="13318" width="15.28515625" style="16" customWidth="1"/>
    <col min="13319" max="13320" width="13.140625" style="16" customWidth="1"/>
    <col min="13321" max="13569" width="9.140625" style="16"/>
    <col min="13570" max="13570" width="33.42578125" style="16" customWidth="1"/>
    <col min="13571" max="13573" width="15.42578125" style="16" bestFit="1" customWidth="1"/>
    <col min="13574" max="13574" width="15.28515625" style="16" customWidth="1"/>
    <col min="13575" max="13576" width="13.140625" style="16" customWidth="1"/>
    <col min="13577" max="13825" width="9.140625" style="16"/>
    <col min="13826" max="13826" width="33.42578125" style="16" customWidth="1"/>
    <col min="13827" max="13829" width="15.42578125" style="16" bestFit="1" customWidth="1"/>
    <col min="13830" max="13830" width="15.28515625" style="16" customWidth="1"/>
    <col min="13831" max="13832" width="13.140625" style="16" customWidth="1"/>
    <col min="13833" max="14081" width="9.140625" style="16"/>
    <col min="14082" max="14082" width="33.42578125" style="16" customWidth="1"/>
    <col min="14083" max="14085" width="15.42578125" style="16" bestFit="1" customWidth="1"/>
    <col min="14086" max="14086" width="15.28515625" style="16" customWidth="1"/>
    <col min="14087" max="14088" width="13.140625" style="16" customWidth="1"/>
    <col min="14089" max="14337" width="9.140625" style="16"/>
    <col min="14338" max="14338" width="33.42578125" style="16" customWidth="1"/>
    <col min="14339" max="14341" width="15.42578125" style="16" bestFit="1" customWidth="1"/>
    <col min="14342" max="14342" width="15.28515625" style="16" customWidth="1"/>
    <col min="14343" max="14344" width="13.140625" style="16" customWidth="1"/>
    <col min="14345" max="14593" width="9.140625" style="16"/>
    <col min="14594" max="14594" width="33.42578125" style="16" customWidth="1"/>
    <col min="14595" max="14597" width="15.42578125" style="16" bestFit="1" customWidth="1"/>
    <col min="14598" max="14598" width="15.28515625" style="16" customWidth="1"/>
    <col min="14599" max="14600" width="13.140625" style="16" customWidth="1"/>
    <col min="14601" max="14849" width="9.140625" style="16"/>
    <col min="14850" max="14850" width="33.42578125" style="16" customWidth="1"/>
    <col min="14851" max="14853" width="15.42578125" style="16" bestFit="1" customWidth="1"/>
    <col min="14854" max="14854" width="15.28515625" style="16" customWidth="1"/>
    <col min="14855" max="14856" width="13.140625" style="16" customWidth="1"/>
    <col min="14857" max="15105" width="9.140625" style="16"/>
    <col min="15106" max="15106" width="33.42578125" style="16" customWidth="1"/>
    <col min="15107" max="15109" width="15.42578125" style="16" bestFit="1" customWidth="1"/>
    <col min="15110" max="15110" width="15.28515625" style="16" customWidth="1"/>
    <col min="15111" max="15112" width="13.140625" style="16" customWidth="1"/>
    <col min="15113" max="15361" width="9.140625" style="16"/>
    <col min="15362" max="15362" width="33.42578125" style="16" customWidth="1"/>
    <col min="15363" max="15365" width="15.42578125" style="16" bestFit="1" customWidth="1"/>
    <col min="15366" max="15366" width="15.28515625" style="16" customWidth="1"/>
    <col min="15367" max="15368" width="13.140625" style="16" customWidth="1"/>
    <col min="15369" max="15617" width="9.140625" style="16"/>
    <col min="15618" max="15618" width="33.42578125" style="16" customWidth="1"/>
    <col min="15619" max="15621" width="15.42578125" style="16" bestFit="1" customWidth="1"/>
    <col min="15622" max="15622" width="15.28515625" style="16" customWidth="1"/>
    <col min="15623" max="15624" width="13.140625" style="16" customWidth="1"/>
    <col min="15625" max="15873" width="9.140625" style="16"/>
    <col min="15874" max="15874" width="33.42578125" style="16" customWidth="1"/>
    <col min="15875" max="15877" width="15.42578125" style="16" bestFit="1" customWidth="1"/>
    <col min="15878" max="15878" width="15.28515625" style="16" customWidth="1"/>
    <col min="15879" max="15880" width="13.140625" style="16" customWidth="1"/>
    <col min="15881" max="16129" width="9.140625" style="16"/>
    <col min="16130" max="16130" width="33.42578125" style="16" customWidth="1"/>
    <col min="16131" max="16133" width="15.42578125" style="16" bestFit="1" customWidth="1"/>
    <col min="16134" max="16134" width="15.28515625" style="16" customWidth="1"/>
    <col min="16135" max="16136" width="13.140625" style="16" customWidth="1"/>
    <col min="16137" max="16384" width="9.140625" style="16"/>
  </cols>
  <sheetData>
    <row r="1" spans="1:8" x14ac:dyDescent="0.2">
      <c r="A1" s="200" t="s">
        <v>344</v>
      </c>
      <c r="B1" s="201"/>
      <c r="C1" s="201"/>
      <c r="D1" s="196"/>
    </row>
    <row r="2" spans="1:8" x14ac:dyDescent="0.2">
      <c r="A2" s="200" t="s">
        <v>345</v>
      </c>
      <c r="B2" s="200"/>
      <c r="C2" s="200"/>
      <c r="D2" s="195"/>
    </row>
    <row r="3" spans="1:8" ht="21.75" customHeight="1" x14ac:dyDescent="0.2">
      <c r="A3" s="201" t="s">
        <v>406</v>
      </c>
      <c r="B3" s="201"/>
      <c r="C3" s="201"/>
      <c r="D3" s="196"/>
    </row>
    <row r="4" spans="1:8" x14ac:dyDescent="0.2">
      <c r="A4" s="202" t="s">
        <v>407</v>
      </c>
      <c r="B4" s="202"/>
      <c r="C4" s="202"/>
      <c r="D4" s="197"/>
    </row>
    <row r="6" spans="1:8" s="2" customFormat="1" x14ac:dyDescent="0.2">
      <c r="A6" s="205" t="s">
        <v>410</v>
      </c>
      <c r="B6" s="205"/>
      <c r="C6" s="205"/>
      <c r="D6" s="205"/>
      <c r="E6" s="205"/>
      <c r="F6" s="205"/>
      <c r="G6" s="205"/>
      <c r="H6" s="205"/>
    </row>
    <row r="7" spans="1:8" s="2" customFormat="1" x14ac:dyDescent="0.2">
      <c r="A7" s="203" t="s">
        <v>1</v>
      </c>
      <c r="B7" s="203"/>
      <c r="C7" s="204"/>
      <c r="D7" s="204"/>
      <c r="E7" s="204"/>
      <c r="F7" s="204"/>
    </row>
    <row r="8" spans="1:8" s="5" customFormat="1" ht="38.25" x14ac:dyDescent="0.25">
      <c r="A8" s="3" t="s">
        <v>2</v>
      </c>
      <c r="B8" s="3" t="s">
        <v>3</v>
      </c>
      <c r="C8" s="3" t="s">
        <v>180</v>
      </c>
      <c r="D8" s="3" t="s">
        <v>403</v>
      </c>
      <c r="E8" s="3" t="s">
        <v>404</v>
      </c>
      <c r="F8" s="3" t="s">
        <v>405</v>
      </c>
      <c r="G8" s="4" t="s">
        <v>0</v>
      </c>
      <c r="H8" s="1" t="s">
        <v>0</v>
      </c>
    </row>
    <row r="9" spans="1:8" s="11" customFormat="1" ht="12" x14ac:dyDescent="0.2">
      <c r="A9" s="6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  <c r="G9" s="9" t="s">
        <v>359</v>
      </c>
      <c r="H9" s="10" t="s">
        <v>360</v>
      </c>
    </row>
    <row r="10" spans="1:8" x14ac:dyDescent="0.2">
      <c r="A10" s="12" t="s">
        <v>4</v>
      </c>
      <c r="B10" s="13">
        <v>6423835</v>
      </c>
      <c r="C10" s="13">
        <v>7581281.6399999997</v>
      </c>
      <c r="D10" s="13">
        <v>7049157</v>
      </c>
      <c r="E10" s="13">
        <v>7497959.5899999999</v>
      </c>
      <c r="F10" s="13">
        <v>7059744.71</v>
      </c>
      <c r="G10" s="14">
        <f t="shared" ref="G10:G16" si="0">F10/D10*100</f>
        <v>100.15019824356301</v>
      </c>
      <c r="H10" s="15">
        <f t="shared" ref="H10:H15" si="1">F10/E10*100</f>
        <v>94.155544922055256</v>
      </c>
    </row>
    <row r="11" spans="1:8" ht="25.5" x14ac:dyDescent="0.2">
      <c r="A11" s="12" t="s">
        <v>5</v>
      </c>
      <c r="B11" s="13">
        <v>798</v>
      </c>
      <c r="C11" s="13">
        <v>800</v>
      </c>
      <c r="D11" s="13">
        <v>798.6</v>
      </c>
      <c r="E11" s="13">
        <v>800</v>
      </c>
      <c r="F11" s="13">
        <v>864.5</v>
      </c>
      <c r="G11" s="14">
        <f t="shared" si="0"/>
        <v>108.251940896569</v>
      </c>
      <c r="H11" s="15">
        <f t="shared" si="1"/>
        <v>108.0625</v>
      </c>
    </row>
    <row r="12" spans="1:8" x14ac:dyDescent="0.2">
      <c r="A12" s="12" t="s">
        <v>6</v>
      </c>
      <c r="B12" s="13">
        <v>6424633</v>
      </c>
      <c r="C12" s="13">
        <f>SUM(C10:C11)</f>
        <v>7582081.6399999997</v>
      </c>
      <c r="D12" s="13">
        <v>7049955.5999999996</v>
      </c>
      <c r="E12" s="13">
        <f>SUM(E10:E11)</f>
        <v>7498759.5899999999</v>
      </c>
      <c r="F12" s="13">
        <f>SUM(F10:F11)</f>
        <v>7060609.21</v>
      </c>
      <c r="G12" s="14">
        <f t="shared" si="0"/>
        <v>100.15111598717019</v>
      </c>
      <c r="H12" s="15">
        <f t="shared" si="1"/>
        <v>94.15702857597546</v>
      </c>
    </row>
    <row r="13" spans="1:8" x14ac:dyDescent="0.2">
      <c r="A13" s="12" t="s">
        <v>7</v>
      </c>
      <c r="B13" s="13">
        <v>6358232</v>
      </c>
      <c r="C13" s="13">
        <v>7371103.2599999998</v>
      </c>
      <c r="D13" s="13">
        <v>6938511</v>
      </c>
      <c r="E13" s="13">
        <v>7275587.8499999996</v>
      </c>
      <c r="F13" s="13">
        <v>6909666.6600000001</v>
      </c>
      <c r="G13" s="14">
        <f t="shared" si="0"/>
        <v>99.584286311573194</v>
      </c>
      <c r="H13" s="15">
        <f t="shared" si="1"/>
        <v>94.970561863258922</v>
      </c>
    </row>
    <row r="14" spans="1:8" ht="25.5" x14ac:dyDescent="0.2">
      <c r="A14" s="12" t="s">
        <v>8</v>
      </c>
      <c r="B14" s="13">
        <v>91710</v>
      </c>
      <c r="C14" s="13">
        <v>195940</v>
      </c>
      <c r="D14" s="13">
        <v>75016</v>
      </c>
      <c r="E14" s="13">
        <v>244561.96</v>
      </c>
      <c r="F14" s="13">
        <v>140307.20000000001</v>
      </c>
      <c r="G14" s="14">
        <f t="shared" si="0"/>
        <v>187.03636557534392</v>
      </c>
      <c r="H14" s="15">
        <f t="shared" si="1"/>
        <v>57.370819239427107</v>
      </c>
    </row>
    <row r="15" spans="1:8" x14ac:dyDescent="0.2">
      <c r="A15" s="12" t="s">
        <v>9</v>
      </c>
      <c r="B15" s="13">
        <f>SUM(B13:B14)</f>
        <v>6449942</v>
      </c>
      <c r="C15" s="13">
        <f>SUM(C13:C14)</f>
        <v>7567043.2599999998</v>
      </c>
      <c r="D15" s="13">
        <v>7013527</v>
      </c>
      <c r="E15" s="13">
        <f>SUM(E13:E14)</f>
        <v>7520149.8099999996</v>
      </c>
      <c r="F15" s="13">
        <f>SUM(F13:F14)</f>
        <v>7049973.8600000003</v>
      </c>
      <c r="G15" s="14">
        <f t="shared" si="0"/>
        <v>100.51966521266691</v>
      </c>
      <c r="H15" s="15">
        <f t="shared" si="1"/>
        <v>93.747784793133007</v>
      </c>
    </row>
    <row r="16" spans="1:8" x14ac:dyDescent="0.2">
      <c r="A16" s="12" t="s">
        <v>10</v>
      </c>
      <c r="B16" s="13">
        <f>B12-B15</f>
        <v>-25309</v>
      </c>
      <c r="C16" s="13">
        <f>C12-C15</f>
        <v>15038.379999999888</v>
      </c>
      <c r="D16" s="13">
        <f>D12-D15</f>
        <v>36428.599999999627</v>
      </c>
      <c r="E16" s="13">
        <f>E12-E15</f>
        <v>-21390.219999999739</v>
      </c>
      <c r="F16" s="13">
        <f>F12-F15</f>
        <v>10635.349999999627</v>
      </c>
      <c r="G16" s="14">
        <f t="shared" si="0"/>
        <v>29.195055533289054</v>
      </c>
      <c r="H16" s="15"/>
    </row>
    <row r="17" spans="1:8" hidden="1" x14ac:dyDescent="0.2"/>
    <row r="19" spans="1:8" s="2" customFormat="1" x14ac:dyDescent="0.2">
      <c r="A19" s="203" t="s">
        <v>11</v>
      </c>
      <c r="B19" s="203"/>
      <c r="C19" s="204"/>
      <c r="D19" s="204"/>
      <c r="E19" s="204"/>
      <c r="F19" s="204"/>
    </row>
    <row r="20" spans="1:8" s="5" customFormat="1" ht="38.25" x14ac:dyDescent="0.25">
      <c r="A20" s="3" t="s">
        <v>2</v>
      </c>
      <c r="B20" s="3" t="s">
        <v>3</v>
      </c>
      <c r="C20" s="3" t="s">
        <v>180</v>
      </c>
      <c r="D20" s="3" t="s">
        <v>403</v>
      </c>
      <c r="E20" s="3" t="s">
        <v>404</v>
      </c>
      <c r="F20" s="3" t="s">
        <v>405</v>
      </c>
      <c r="G20" s="4" t="s">
        <v>0</v>
      </c>
      <c r="H20" s="1" t="s">
        <v>0</v>
      </c>
    </row>
    <row r="21" spans="1:8" s="11" customFormat="1" ht="12" x14ac:dyDescent="0.2">
      <c r="A21" s="6">
        <v>1</v>
      </c>
      <c r="B21" s="7">
        <v>2</v>
      </c>
      <c r="C21" s="8">
        <v>3</v>
      </c>
      <c r="D21" s="8">
        <v>4</v>
      </c>
      <c r="E21" s="8">
        <v>5</v>
      </c>
      <c r="F21" s="8">
        <v>6</v>
      </c>
      <c r="G21" s="9" t="s">
        <v>359</v>
      </c>
      <c r="H21" s="10" t="s">
        <v>360</v>
      </c>
    </row>
    <row r="22" spans="1:8" ht="25.5" x14ac:dyDescent="0.2">
      <c r="A22" s="12" t="s">
        <v>12</v>
      </c>
      <c r="B22" s="13"/>
      <c r="C22" s="13"/>
      <c r="D22" s="13"/>
      <c r="E22" s="13"/>
      <c r="F22" s="13"/>
      <c r="G22" s="14">
        <v>0</v>
      </c>
      <c r="H22" s="15">
        <v>0</v>
      </c>
    </row>
    <row r="23" spans="1:8" ht="25.5" x14ac:dyDescent="0.2">
      <c r="A23" s="12" t="s">
        <v>13</v>
      </c>
      <c r="B23" s="13"/>
      <c r="C23" s="13"/>
      <c r="D23" s="13"/>
      <c r="E23" s="13"/>
      <c r="F23" s="13"/>
      <c r="G23" s="14">
        <v>0</v>
      </c>
      <c r="H23" s="15">
        <v>0</v>
      </c>
    </row>
    <row r="24" spans="1:8" x14ac:dyDescent="0.2">
      <c r="A24" s="12" t="s">
        <v>14</v>
      </c>
      <c r="B24" s="13">
        <f>B22-B23</f>
        <v>0</v>
      </c>
      <c r="C24" s="13">
        <f>C22-C23</f>
        <v>0</v>
      </c>
      <c r="D24" s="13"/>
      <c r="E24" s="13">
        <f>E22-E23</f>
        <v>0</v>
      </c>
      <c r="F24" s="13">
        <f>F22-F23</f>
        <v>0</v>
      </c>
      <c r="G24" s="14">
        <v>0</v>
      </c>
      <c r="H24" s="15">
        <v>0</v>
      </c>
    </row>
    <row r="25" spans="1:8" x14ac:dyDescent="0.2">
      <c r="A25" s="17"/>
      <c r="B25" s="17"/>
      <c r="C25" s="17"/>
      <c r="D25" s="17"/>
      <c r="E25" s="17"/>
      <c r="F25" s="17"/>
    </row>
    <row r="26" spans="1:8" s="2" customFormat="1" x14ac:dyDescent="0.2">
      <c r="A26" s="206" t="s">
        <v>15</v>
      </c>
      <c r="B26" s="206"/>
      <c r="C26" s="206"/>
      <c r="D26" s="206"/>
      <c r="E26" s="206"/>
      <c r="F26" s="18"/>
    </row>
    <row r="27" spans="1:8" ht="38.25" x14ac:dyDescent="0.2">
      <c r="A27" s="19" t="s">
        <v>16</v>
      </c>
      <c r="B27" s="13">
        <v>10271</v>
      </c>
      <c r="C27" s="13"/>
      <c r="D27" s="13">
        <v>-15038.38</v>
      </c>
      <c r="E27" s="13"/>
      <c r="F27" s="13">
        <v>21390.22</v>
      </c>
      <c r="G27" s="14">
        <f>F27/D27*100</f>
        <v>-142.23752824439867</v>
      </c>
      <c r="H27" s="15">
        <v>0</v>
      </c>
    </row>
    <row r="28" spans="1:8" ht="38.25" x14ac:dyDescent="0.2">
      <c r="A28" s="19" t="s">
        <v>17</v>
      </c>
      <c r="B28" s="20">
        <f>B16+B24+B27</f>
        <v>-15038</v>
      </c>
      <c r="C28" s="20">
        <f>C16+C24+C27</f>
        <v>15038.379999999888</v>
      </c>
      <c r="D28" s="20">
        <v>36428.6</v>
      </c>
      <c r="E28" s="20">
        <f>E16+E24+E27</f>
        <v>-21390.219999999739</v>
      </c>
      <c r="F28" s="20">
        <f>F16+F24+F27</f>
        <v>32025.569999999629</v>
      </c>
      <c r="G28" s="14">
        <f>F28/D28*100</f>
        <v>87.913260460186862</v>
      </c>
      <c r="H28" s="15">
        <f>F28/C28*100</f>
        <v>212.95890913781847</v>
      </c>
    </row>
    <row r="30" spans="1:8" s="2" customFormat="1" x14ac:dyDescent="0.2">
      <c r="A30" s="206" t="s">
        <v>18</v>
      </c>
      <c r="B30" s="206"/>
      <c r="C30" s="207"/>
      <c r="D30" s="207"/>
      <c r="E30" s="207"/>
      <c r="F30" s="207"/>
    </row>
    <row r="31" spans="1:8" ht="25.5" x14ac:dyDescent="0.2">
      <c r="A31" s="19" t="s">
        <v>19</v>
      </c>
      <c r="B31" s="21">
        <v>10271</v>
      </c>
      <c r="C31" s="21">
        <v>-15038.38</v>
      </c>
      <c r="D31" s="21">
        <v>-15038.38</v>
      </c>
      <c r="E31" s="22">
        <f>C31-C27</f>
        <v>-15038.38</v>
      </c>
      <c r="F31" s="22">
        <v>21390.22</v>
      </c>
      <c r="G31" s="14">
        <f>F31/D31*100</f>
        <v>-142.23752824439867</v>
      </c>
      <c r="H31" s="15">
        <f>F31/E31*100</f>
        <v>-142.23752824439867</v>
      </c>
    </row>
    <row r="32" spans="1:8" x14ac:dyDescent="0.2">
      <c r="A32" s="23"/>
      <c r="B32" s="24"/>
      <c r="C32" s="24"/>
      <c r="D32" s="24"/>
      <c r="E32" s="24"/>
      <c r="F32" s="24"/>
    </row>
    <row r="33" spans="1:8" s="2" customFormat="1" x14ac:dyDescent="0.2">
      <c r="A33" s="203" t="s">
        <v>20</v>
      </c>
      <c r="B33" s="203"/>
      <c r="C33" s="204"/>
      <c r="D33" s="204"/>
      <c r="E33" s="204"/>
      <c r="F33" s="204"/>
    </row>
    <row r="34" spans="1:8" s="5" customFormat="1" ht="38.25" x14ac:dyDescent="0.25">
      <c r="A34" s="3" t="s">
        <v>2</v>
      </c>
      <c r="B34" s="3" t="s">
        <v>3</v>
      </c>
      <c r="C34" s="3" t="s">
        <v>180</v>
      </c>
      <c r="D34" s="3" t="s">
        <v>403</v>
      </c>
      <c r="E34" s="3" t="s">
        <v>404</v>
      </c>
      <c r="F34" s="3" t="s">
        <v>405</v>
      </c>
      <c r="G34" s="4" t="s">
        <v>0</v>
      </c>
      <c r="H34" s="1" t="s">
        <v>0</v>
      </c>
    </row>
    <row r="35" spans="1:8" s="11" customFormat="1" ht="12" x14ac:dyDescent="0.2">
      <c r="A35" s="6">
        <v>1</v>
      </c>
      <c r="B35" s="7">
        <v>2</v>
      </c>
      <c r="C35" s="8">
        <v>3</v>
      </c>
      <c r="D35" s="8">
        <v>4</v>
      </c>
      <c r="E35" s="8">
        <v>5</v>
      </c>
      <c r="F35" s="8">
        <v>6</v>
      </c>
      <c r="G35" s="9" t="s">
        <v>359</v>
      </c>
      <c r="H35" s="10" t="s">
        <v>360</v>
      </c>
    </row>
    <row r="36" spans="1:8" x14ac:dyDescent="0.2">
      <c r="A36" s="12" t="s">
        <v>21</v>
      </c>
      <c r="B36" s="13">
        <f>SUM(B12)</f>
        <v>6424633</v>
      </c>
      <c r="C36" s="13">
        <f>SUM(C12)</f>
        <v>7582081.6399999997</v>
      </c>
      <c r="D36" s="13">
        <f>SUM(D12)</f>
        <v>7049955.5999999996</v>
      </c>
      <c r="E36" s="13">
        <f>SUM(E12)</f>
        <v>7498759.5899999999</v>
      </c>
      <c r="F36" s="13">
        <f>SUM(F12)</f>
        <v>7060609.21</v>
      </c>
      <c r="G36" s="14">
        <f>F36/D36*100</f>
        <v>100.15111598717019</v>
      </c>
      <c r="H36" s="15">
        <f>F36/E36*100</f>
        <v>94.15702857597546</v>
      </c>
    </row>
    <row r="37" spans="1:8" x14ac:dyDescent="0.2">
      <c r="A37" s="12" t="s">
        <v>22</v>
      </c>
      <c r="B37" s="13">
        <f>SUM(B27)</f>
        <v>10271</v>
      </c>
      <c r="C37" s="13">
        <f>SUM(C27)</f>
        <v>0</v>
      </c>
      <c r="D37" s="13">
        <f>SUM(D27)</f>
        <v>-15038.38</v>
      </c>
      <c r="E37" s="13">
        <f>SUM(E27)</f>
        <v>0</v>
      </c>
      <c r="F37" s="13">
        <f>SUM(F27)</f>
        <v>21390.22</v>
      </c>
      <c r="G37" s="14">
        <f>F37/D37*100</f>
        <v>-142.23752824439867</v>
      </c>
      <c r="H37" s="15">
        <v>0</v>
      </c>
    </row>
    <row r="38" spans="1:8" ht="25.5" x14ac:dyDescent="0.2">
      <c r="A38" s="12" t="s">
        <v>23</v>
      </c>
      <c r="B38" s="13">
        <f>SUM(B22)</f>
        <v>0</v>
      </c>
      <c r="C38" s="13">
        <f>SUM(C22)</f>
        <v>0</v>
      </c>
      <c r="D38" s="13"/>
      <c r="E38" s="13">
        <f>SUM(E22)</f>
        <v>0</v>
      </c>
      <c r="F38" s="13">
        <f>SUM(F22)</f>
        <v>0</v>
      </c>
      <c r="G38" s="14">
        <v>0</v>
      </c>
      <c r="H38" s="15">
        <v>0</v>
      </c>
    </row>
    <row r="39" spans="1:8" ht="25.5" x14ac:dyDescent="0.2">
      <c r="A39" s="12" t="s">
        <v>24</v>
      </c>
      <c r="B39" s="13">
        <f>SUM(B36:B38)</f>
        <v>6434904</v>
      </c>
      <c r="C39" s="13">
        <f>SUM(C36:C38)</f>
        <v>7582081.6399999997</v>
      </c>
      <c r="D39" s="13">
        <f>SUM(D36:D38)</f>
        <v>7034917.2199999997</v>
      </c>
      <c r="E39" s="13">
        <f>SUM(E36:E38)</f>
        <v>7498759.5899999999</v>
      </c>
      <c r="F39" s="13">
        <f>SUM(F36:F38)</f>
        <v>7081999.4299999997</v>
      </c>
      <c r="G39" s="14">
        <f>F39/D39*100</f>
        <v>100.66926459157398</v>
      </c>
      <c r="H39" s="15">
        <f>F39/E39*100</f>
        <v>94.442278686254028</v>
      </c>
    </row>
    <row r="40" spans="1:8" x14ac:dyDescent="0.2">
      <c r="A40" s="12" t="s">
        <v>25</v>
      </c>
      <c r="B40" s="13">
        <f>SUM(B15)</f>
        <v>6449942</v>
      </c>
      <c r="C40" s="13">
        <f>SUM(C15)</f>
        <v>7567043.2599999998</v>
      </c>
      <c r="D40" s="13">
        <f>SUM(D15)</f>
        <v>7013527</v>
      </c>
      <c r="E40" s="13">
        <f>SUM(E15)</f>
        <v>7520149.8099999996</v>
      </c>
      <c r="F40" s="13">
        <f>SUM(F15)</f>
        <v>7049973.8600000003</v>
      </c>
      <c r="G40" s="14">
        <f>F40/D40*100</f>
        <v>100.51966521266691</v>
      </c>
      <c r="H40" s="15">
        <f>F40/E40*100</f>
        <v>93.747784793133007</v>
      </c>
    </row>
    <row r="41" spans="1:8" ht="25.5" x14ac:dyDescent="0.2">
      <c r="A41" s="12" t="s">
        <v>26</v>
      </c>
      <c r="B41" s="13">
        <f>SUM(B23)</f>
        <v>0</v>
      </c>
      <c r="C41" s="13">
        <f>SUM(C23)</f>
        <v>0</v>
      </c>
      <c r="D41" s="13"/>
      <c r="E41" s="13">
        <f>SUM(E23)</f>
        <v>0</v>
      </c>
      <c r="F41" s="13">
        <f>SUM(F23)</f>
        <v>0</v>
      </c>
      <c r="G41" s="14">
        <v>0</v>
      </c>
      <c r="H41" s="15">
        <v>0</v>
      </c>
    </row>
    <row r="42" spans="1:8" ht="25.5" x14ac:dyDescent="0.2">
      <c r="A42" s="12" t="s">
        <v>27</v>
      </c>
      <c r="B42" s="13">
        <f>SUM(B40:B41)</f>
        <v>6449942</v>
      </c>
      <c r="C42" s="13">
        <f>SUM(C40:C41)</f>
        <v>7567043.2599999998</v>
      </c>
      <c r="D42" s="13">
        <f>SUM(D40:D41)</f>
        <v>7013527</v>
      </c>
      <c r="E42" s="13">
        <f>SUM(E40:E41)</f>
        <v>7520149.8099999996</v>
      </c>
      <c r="F42" s="13">
        <f>SUM(F40:F41)</f>
        <v>7049973.8600000003</v>
      </c>
      <c r="G42" s="14">
        <f>F42/D42*100</f>
        <v>100.51966521266691</v>
      </c>
      <c r="H42" s="15">
        <f>F42/E42*100</f>
        <v>93.747784793133007</v>
      </c>
    </row>
    <row r="43" spans="1:8" hidden="1" x14ac:dyDescent="0.2"/>
    <row r="45" spans="1:8" x14ac:dyDescent="0.2">
      <c r="F45" s="199" t="s">
        <v>346</v>
      </c>
      <c r="G45" s="199"/>
      <c r="H45" s="199"/>
    </row>
    <row r="46" spans="1:8" x14ac:dyDescent="0.2">
      <c r="F46" s="199" t="s">
        <v>347</v>
      </c>
      <c r="G46" s="199"/>
      <c r="H46" s="199"/>
    </row>
    <row r="47" spans="1:8" x14ac:dyDescent="0.2">
      <c r="A47" s="16" t="s">
        <v>411</v>
      </c>
    </row>
  </sheetData>
  <mergeCells count="12">
    <mergeCell ref="F46:H46"/>
    <mergeCell ref="A1:C1"/>
    <mergeCell ref="A2:C2"/>
    <mergeCell ref="A3:C3"/>
    <mergeCell ref="A4:C4"/>
    <mergeCell ref="F45:H45"/>
    <mergeCell ref="A33:F33"/>
    <mergeCell ref="A6:H6"/>
    <mergeCell ref="A7:F7"/>
    <mergeCell ref="A19:F19"/>
    <mergeCell ref="A26:E26"/>
    <mergeCell ref="A30:F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C70" sqref="C70"/>
    </sheetView>
  </sheetViews>
  <sheetFormatPr defaultRowHeight="12.75" x14ac:dyDescent="0.2"/>
  <cols>
    <col min="1" max="1" width="9.28515625" style="94" customWidth="1"/>
    <col min="2" max="2" width="32.28515625" style="26" customWidth="1"/>
    <col min="3" max="3" width="13" style="95" customWidth="1"/>
    <col min="4" max="4" width="13.42578125" style="95" customWidth="1"/>
    <col min="5" max="5" width="12.7109375" style="95" customWidth="1"/>
    <col min="6" max="6" width="12.85546875" style="95" customWidth="1"/>
    <col min="7" max="7" width="13.85546875" style="95" customWidth="1"/>
    <col min="8" max="8" width="12.42578125" style="96" customWidth="1"/>
    <col min="9" max="9" width="10.42578125" style="96" customWidth="1"/>
    <col min="10" max="12" width="16.5703125" style="26" customWidth="1"/>
    <col min="13" max="16" width="15.140625" style="26" customWidth="1"/>
    <col min="17" max="17" width="16.7109375" style="26" hidden="1" customWidth="1"/>
    <col min="18" max="18" width="16.42578125" style="26" hidden="1" customWidth="1"/>
    <col min="19" max="19" width="12.5703125" style="26" hidden="1" customWidth="1"/>
    <col min="20" max="20" width="15.140625" style="26" customWidth="1"/>
    <col min="21" max="257" width="9.140625" style="26"/>
    <col min="258" max="258" width="9.28515625" style="26" customWidth="1"/>
    <col min="259" max="259" width="42.28515625" style="26" customWidth="1"/>
    <col min="260" max="263" width="15.42578125" style="26" customWidth="1"/>
    <col min="264" max="265" width="14.28515625" style="26" customWidth="1"/>
    <col min="266" max="268" width="16.5703125" style="26" customWidth="1"/>
    <col min="269" max="272" width="15.140625" style="26" customWidth="1"/>
    <col min="273" max="275" width="0" style="26" hidden="1" customWidth="1"/>
    <col min="276" max="276" width="15.140625" style="26" customWidth="1"/>
    <col min="277" max="513" width="9.140625" style="26"/>
    <col min="514" max="514" width="9.28515625" style="26" customWidth="1"/>
    <col min="515" max="515" width="42.28515625" style="26" customWidth="1"/>
    <col min="516" max="519" width="15.42578125" style="26" customWidth="1"/>
    <col min="520" max="521" width="14.28515625" style="26" customWidth="1"/>
    <col min="522" max="524" width="16.5703125" style="26" customWidth="1"/>
    <col min="525" max="528" width="15.140625" style="26" customWidth="1"/>
    <col min="529" max="531" width="0" style="26" hidden="1" customWidth="1"/>
    <col min="532" max="532" width="15.140625" style="26" customWidth="1"/>
    <col min="533" max="769" width="9.140625" style="26"/>
    <col min="770" max="770" width="9.28515625" style="26" customWidth="1"/>
    <col min="771" max="771" width="42.28515625" style="26" customWidth="1"/>
    <col min="772" max="775" width="15.42578125" style="26" customWidth="1"/>
    <col min="776" max="777" width="14.28515625" style="26" customWidth="1"/>
    <col min="778" max="780" width="16.5703125" style="26" customWidth="1"/>
    <col min="781" max="784" width="15.140625" style="26" customWidth="1"/>
    <col min="785" max="787" width="0" style="26" hidden="1" customWidth="1"/>
    <col min="788" max="788" width="15.140625" style="26" customWidth="1"/>
    <col min="789" max="1025" width="9.140625" style="26"/>
    <col min="1026" max="1026" width="9.28515625" style="26" customWidth="1"/>
    <col min="1027" max="1027" width="42.28515625" style="26" customWidth="1"/>
    <col min="1028" max="1031" width="15.42578125" style="26" customWidth="1"/>
    <col min="1032" max="1033" width="14.28515625" style="26" customWidth="1"/>
    <col min="1034" max="1036" width="16.5703125" style="26" customWidth="1"/>
    <col min="1037" max="1040" width="15.140625" style="26" customWidth="1"/>
    <col min="1041" max="1043" width="0" style="26" hidden="1" customWidth="1"/>
    <col min="1044" max="1044" width="15.140625" style="26" customWidth="1"/>
    <col min="1045" max="1281" width="9.140625" style="26"/>
    <col min="1282" max="1282" width="9.28515625" style="26" customWidth="1"/>
    <col min="1283" max="1283" width="42.28515625" style="26" customWidth="1"/>
    <col min="1284" max="1287" width="15.42578125" style="26" customWidth="1"/>
    <col min="1288" max="1289" width="14.28515625" style="26" customWidth="1"/>
    <col min="1290" max="1292" width="16.5703125" style="26" customWidth="1"/>
    <col min="1293" max="1296" width="15.140625" style="26" customWidth="1"/>
    <col min="1297" max="1299" width="0" style="26" hidden="1" customWidth="1"/>
    <col min="1300" max="1300" width="15.140625" style="26" customWidth="1"/>
    <col min="1301" max="1537" width="9.140625" style="26"/>
    <col min="1538" max="1538" width="9.28515625" style="26" customWidth="1"/>
    <col min="1539" max="1539" width="42.28515625" style="26" customWidth="1"/>
    <col min="1540" max="1543" width="15.42578125" style="26" customWidth="1"/>
    <col min="1544" max="1545" width="14.28515625" style="26" customWidth="1"/>
    <col min="1546" max="1548" width="16.5703125" style="26" customWidth="1"/>
    <col min="1549" max="1552" width="15.140625" style="26" customWidth="1"/>
    <col min="1553" max="1555" width="0" style="26" hidden="1" customWidth="1"/>
    <col min="1556" max="1556" width="15.140625" style="26" customWidth="1"/>
    <col min="1557" max="1793" width="9.140625" style="26"/>
    <col min="1794" max="1794" width="9.28515625" style="26" customWidth="1"/>
    <col min="1795" max="1795" width="42.28515625" style="26" customWidth="1"/>
    <col min="1796" max="1799" width="15.42578125" style="26" customWidth="1"/>
    <col min="1800" max="1801" width="14.28515625" style="26" customWidth="1"/>
    <col min="1802" max="1804" width="16.5703125" style="26" customWidth="1"/>
    <col min="1805" max="1808" width="15.140625" style="26" customWidth="1"/>
    <col min="1809" max="1811" width="0" style="26" hidden="1" customWidth="1"/>
    <col min="1812" max="1812" width="15.140625" style="26" customWidth="1"/>
    <col min="1813" max="2049" width="9.140625" style="26"/>
    <col min="2050" max="2050" width="9.28515625" style="26" customWidth="1"/>
    <col min="2051" max="2051" width="42.28515625" style="26" customWidth="1"/>
    <col min="2052" max="2055" width="15.42578125" style="26" customWidth="1"/>
    <col min="2056" max="2057" width="14.28515625" style="26" customWidth="1"/>
    <col min="2058" max="2060" width="16.5703125" style="26" customWidth="1"/>
    <col min="2061" max="2064" width="15.140625" style="26" customWidth="1"/>
    <col min="2065" max="2067" width="0" style="26" hidden="1" customWidth="1"/>
    <col min="2068" max="2068" width="15.140625" style="26" customWidth="1"/>
    <col min="2069" max="2305" width="9.140625" style="26"/>
    <col min="2306" max="2306" width="9.28515625" style="26" customWidth="1"/>
    <col min="2307" max="2307" width="42.28515625" style="26" customWidth="1"/>
    <col min="2308" max="2311" width="15.42578125" style="26" customWidth="1"/>
    <col min="2312" max="2313" width="14.28515625" style="26" customWidth="1"/>
    <col min="2314" max="2316" width="16.5703125" style="26" customWidth="1"/>
    <col min="2317" max="2320" width="15.140625" style="26" customWidth="1"/>
    <col min="2321" max="2323" width="0" style="26" hidden="1" customWidth="1"/>
    <col min="2324" max="2324" width="15.140625" style="26" customWidth="1"/>
    <col min="2325" max="2561" width="9.140625" style="26"/>
    <col min="2562" max="2562" width="9.28515625" style="26" customWidth="1"/>
    <col min="2563" max="2563" width="42.28515625" style="26" customWidth="1"/>
    <col min="2564" max="2567" width="15.42578125" style="26" customWidth="1"/>
    <col min="2568" max="2569" width="14.28515625" style="26" customWidth="1"/>
    <col min="2570" max="2572" width="16.5703125" style="26" customWidth="1"/>
    <col min="2573" max="2576" width="15.140625" style="26" customWidth="1"/>
    <col min="2577" max="2579" width="0" style="26" hidden="1" customWidth="1"/>
    <col min="2580" max="2580" width="15.140625" style="26" customWidth="1"/>
    <col min="2581" max="2817" width="9.140625" style="26"/>
    <col min="2818" max="2818" width="9.28515625" style="26" customWidth="1"/>
    <col min="2819" max="2819" width="42.28515625" style="26" customWidth="1"/>
    <col min="2820" max="2823" width="15.42578125" style="26" customWidth="1"/>
    <col min="2824" max="2825" width="14.28515625" style="26" customWidth="1"/>
    <col min="2826" max="2828" width="16.5703125" style="26" customWidth="1"/>
    <col min="2829" max="2832" width="15.140625" style="26" customWidth="1"/>
    <col min="2833" max="2835" width="0" style="26" hidden="1" customWidth="1"/>
    <col min="2836" max="2836" width="15.140625" style="26" customWidth="1"/>
    <col min="2837" max="3073" width="9.140625" style="26"/>
    <col min="3074" max="3074" width="9.28515625" style="26" customWidth="1"/>
    <col min="3075" max="3075" width="42.28515625" style="26" customWidth="1"/>
    <col min="3076" max="3079" width="15.42578125" style="26" customWidth="1"/>
    <col min="3080" max="3081" width="14.28515625" style="26" customWidth="1"/>
    <col min="3082" max="3084" width="16.5703125" style="26" customWidth="1"/>
    <col min="3085" max="3088" width="15.140625" style="26" customWidth="1"/>
    <col min="3089" max="3091" width="0" style="26" hidden="1" customWidth="1"/>
    <col min="3092" max="3092" width="15.140625" style="26" customWidth="1"/>
    <col min="3093" max="3329" width="9.140625" style="26"/>
    <col min="3330" max="3330" width="9.28515625" style="26" customWidth="1"/>
    <col min="3331" max="3331" width="42.28515625" style="26" customWidth="1"/>
    <col min="3332" max="3335" width="15.42578125" style="26" customWidth="1"/>
    <col min="3336" max="3337" width="14.28515625" style="26" customWidth="1"/>
    <col min="3338" max="3340" width="16.5703125" style="26" customWidth="1"/>
    <col min="3341" max="3344" width="15.140625" style="26" customWidth="1"/>
    <col min="3345" max="3347" width="0" style="26" hidden="1" customWidth="1"/>
    <col min="3348" max="3348" width="15.140625" style="26" customWidth="1"/>
    <col min="3349" max="3585" width="9.140625" style="26"/>
    <col min="3586" max="3586" width="9.28515625" style="26" customWidth="1"/>
    <col min="3587" max="3587" width="42.28515625" style="26" customWidth="1"/>
    <col min="3588" max="3591" width="15.42578125" style="26" customWidth="1"/>
    <col min="3592" max="3593" width="14.28515625" style="26" customWidth="1"/>
    <col min="3594" max="3596" width="16.5703125" style="26" customWidth="1"/>
    <col min="3597" max="3600" width="15.140625" style="26" customWidth="1"/>
    <col min="3601" max="3603" width="0" style="26" hidden="1" customWidth="1"/>
    <col min="3604" max="3604" width="15.140625" style="26" customWidth="1"/>
    <col min="3605" max="3841" width="9.140625" style="26"/>
    <col min="3842" max="3842" width="9.28515625" style="26" customWidth="1"/>
    <col min="3843" max="3843" width="42.28515625" style="26" customWidth="1"/>
    <col min="3844" max="3847" width="15.42578125" style="26" customWidth="1"/>
    <col min="3848" max="3849" width="14.28515625" style="26" customWidth="1"/>
    <col min="3850" max="3852" width="16.5703125" style="26" customWidth="1"/>
    <col min="3853" max="3856" width="15.140625" style="26" customWidth="1"/>
    <col min="3857" max="3859" width="0" style="26" hidden="1" customWidth="1"/>
    <col min="3860" max="3860" width="15.140625" style="26" customWidth="1"/>
    <col min="3861" max="4097" width="9.140625" style="26"/>
    <col min="4098" max="4098" width="9.28515625" style="26" customWidth="1"/>
    <col min="4099" max="4099" width="42.28515625" style="26" customWidth="1"/>
    <col min="4100" max="4103" width="15.42578125" style="26" customWidth="1"/>
    <col min="4104" max="4105" width="14.28515625" style="26" customWidth="1"/>
    <col min="4106" max="4108" width="16.5703125" style="26" customWidth="1"/>
    <col min="4109" max="4112" width="15.140625" style="26" customWidth="1"/>
    <col min="4113" max="4115" width="0" style="26" hidden="1" customWidth="1"/>
    <col min="4116" max="4116" width="15.140625" style="26" customWidth="1"/>
    <col min="4117" max="4353" width="9.140625" style="26"/>
    <col min="4354" max="4354" width="9.28515625" style="26" customWidth="1"/>
    <col min="4355" max="4355" width="42.28515625" style="26" customWidth="1"/>
    <col min="4356" max="4359" width="15.42578125" style="26" customWidth="1"/>
    <col min="4360" max="4361" width="14.28515625" style="26" customWidth="1"/>
    <col min="4362" max="4364" width="16.5703125" style="26" customWidth="1"/>
    <col min="4365" max="4368" width="15.140625" style="26" customWidth="1"/>
    <col min="4369" max="4371" width="0" style="26" hidden="1" customWidth="1"/>
    <col min="4372" max="4372" width="15.140625" style="26" customWidth="1"/>
    <col min="4373" max="4609" width="9.140625" style="26"/>
    <col min="4610" max="4610" width="9.28515625" style="26" customWidth="1"/>
    <col min="4611" max="4611" width="42.28515625" style="26" customWidth="1"/>
    <col min="4612" max="4615" width="15.42578125" style="26" customWidth="1"/>
    <col min="4616" max="4617" width="14.28515625" style="26" customWidth="1"/>
    <col min="4618" max="4620" width="16.5703125" style="26" customWidth="1"/>
    <col min="4621" max="4624" width="15.140625" style="26" customWidth="1"/>
    <col min="4625" max="4627" width="0" style="26" hidden="1" customWidth="1"/>
    <col min="4628" max="4628" width="15.140625" style="26" customWidth="1"/>
    <col min="4629" max="4865" width="9.140625" style="26"/>
    <col min="4866" max="4866" width="9.28515625" style="26" customWidth="1"/>
    <col min="4867" max="4867" width="42.28515625" style="26" customWidth="1"/>
    <col min="4868" max="4871" width="15.42578125" style="26" customWidth="1"/>
    <col min="4872" max="4873" width="14.28515625" style="26" customWidth="1"/>
    <col min="4874" max="4876" width="16.5703125" style="26" customWidth="1"/>
    <col min="4877" max="4880" width="15.140625" style="26" customWidth="1"/>
    <col min="4881" max="4883" width="0" style="26" hidden="1" customWidth="1"/>
    <col min="4884" max="4884" width="15.140625" style="26" customWidth="1"/>
    <col min="4885" max="5121" width="9.140625" style="26"/>
    <col min="5122" max="5122" width="9.28515625" style="26" customWidth="1"/>
    <col min="5123" max="5123" width="42.28515625" style="26" customWidth="1"/>
    <col min="5124" max="5127" width="15.42578125" style="26" customWidth="1"/>
    <col min="5128" max="5129" width="14.28515625" style="26" customWidth="1"/>
    <col min="5130" max="5132" width="16.5703125" style="26" customWidth="1"/>
    <col min="5133" max="5136" width="15.140625" style="26" customWidth="1"/>
    <col min="5137" max="5139" width="0" style="26" hidden="1" customWidth="1"/>
    <col min="5140" max="5140" width="15.140625" style="26" customWidth="1"/>
    <col min="5141" max="5377" width="9.140625" style="26"/>
    <col min="5378" max="5378" width="9.28515625" style="26" customWidth="1"/>
    <col min="5379" max="5379" width="42.28515625" style="26" customWidth="1"/>
    <col min="5380" max="5383" width="15.42578125" style="26" customWidth="1"/>
    <col min="5384" max="5385" width="14.28515625" style="26" customWidth="1"/>
    <col min="5386" max="5388" width="16.5703125" style="26" customWidth="1"/>
    <col min="5389" max="5392" width="15.140625" style="26" customWidth="1"/>
    <col min="5393" max="5395" width="0" style="26" hidden="1" customWidth="1"/>
    <col min="5396" max="5396" width="15.140625" style="26" customWidth="1"/>
    <col min="5397" max="5633" width="9.140625" style="26"/>
    <col min="5634" max="5634" width="9.28515625" style="26" customWidth="1"/>
    <col min="5635" max="5635" width="42.28515625" style="26" customWidth="1"/>
    <col min="5636" max="5639" width="15.42578125" style="26" customWidth="1"/>
    <col min="5640" max="5641" width="14.28515625" style="26" customWidth="1"/>
    <col min="5642" max="5644" width="16.5703125" style="26" customWidth="1"/>
    <col min="5645" max="5648" width="15.140625" style="26" customWidth="1"/>
    <col min="5649" max="5651" width="0" style="26" hidden="1" customWidth="1"/>
    <col min="5652" max="5652" width="15.140625" style="26" customWidth="1"/>
    <col min="5653" max="5889" width="9.140625" style="26"/>
    <col min="5890" max="5890" width="9.28515625" style="26" customWidth="1"/>
    <col min="5891" max="5891" width="42.28515625" style="26" customWidth="1"/>
    <col min="5892" max="5895" width="15.42578125" style="26" customWidth="1"/>
    <col min="5896" max="5897" width="14.28515625" style="26" customWidth="1"/>
    <col min="5898" max="5900" width="16.5703125" style="26" customWidth="1"/>
    <col min="5901" max="5904" width="15.140625" style="26" customWidth="1"/>
    <col min="5905" max="5907" width="0" style="26" hidden="1" customWidth="1"/>
    <col min="5908" max="5908" width="15.140625" style="26" customWidth="1"/>
    <col min="5909" max="6145" width="9.140625" style="26"/>
    <col min="6146" max="6146" width="9.28515625" style="26" customWidth="1"/>
    <col min="6147" max="6147" width="42.28515625" style="26" customWidth="1"/>
    <col min="6148" max="6151" width="15.42578125" style="26" customWidth="1"/>
    <col min="6152" max="6153" width="14.28515625" style="26" customWidth="1"/>
    <col min="6154" max="6156" width="16.5703125" style="26" customWidth="1"/>
    <col min="6157" max="6160" width="15.140625" style="26" customWidth="1"/>
    <col min="6161" max="6163" width="0" style="26" hidden="1" customWidth="1"/>
    <col min="6164" max="6164" width="15.140625" style="26" customWidth="1"/>
    <col min="6165" max="6401" width="9.140625" style="26"/>
    <col min="6402" max="6402" width="9.28515625" style="26" customWidth="1"/>
    <col min="6403" max="6403" width="42.28515625" style="26" customWidth="1"/>
    <col min="6404" max="6407" width="15.42578125" style="26" customWidth="1"/>
    <col min="6408" max="6409" width="14.28515625" style="26" customWidth="1"/>
    <col min="6410" max="6412" width="16.5703125" style="26" customWidth="1"/>
    <col min="6413" max="6416" width="15.140625" style="26" customWidth="1"/>
    <col min="6417" max="6419" width="0" style="26" hidden="1" customWidth="1"/>
    <col min="6420" max="6420" width="15.140625" style="26" customWidth="1"/>
    <col min="6421" max="6657" width="9.140625" style="26"/>
    <col min="6658" max="6658" width="9.28515625" style="26" customWidth="1"/>
    <col min="6659" max="6659" width="42.28515625" style="26" customWidth="1"/>
    <col min="6660" max="6663" width="15.42578125" style="26" customWidth="1"/>
    <col min="6664" max="6665" width="14.28515625" style="26" customWidth="1"/>
    <col min="6666" max="6668" width="16.5703125" style="26" customWidth="1"/>
    <col min="6669" max="6672" width="15.140625" style="26" customWidth="1"/>
    <col min="6673" max="6675" width="0" style="26" hidden="1" customWidth="1"/>
    <col min="6676" max="6676" width="15.140625" style="26" customWidth="1"/>
    <col min="6677" max="6913" width="9.140625" style="26"/>
    <col min="6914" max="6914" width="9.28515625" style="26" customWidth="1"/>
    <col min="6915" max="6915" width="42.28515625" style="26" customWidth="1"/>
    <col min="6916" max="6919" width="15.42578125" style="26" customWidth="1"/>
    <col min="6920" max="6921" width="14.28515625" style="26" customWidth="1"/>
    <col min="6922" max="6924" width="16.5703125" style="26" customWidth="1"/>
    <col min="6925" max="6928" width="15.140625" style="26" customWidth="1"/>
    <col min="6929" max="6931" width="0" style="26" hidden="1" customWidth="1"/>
    <col min="6932" max="6932" width="15.140625" style="26" customWidth="1"/>
    <col min="6933" max="7169" width="9.140625" style="26"/>
    <col min="7170" max="7170" width="9.28515625" style="26" customWidth="1"/>
    <col min="7171" max="7171" width="42.28515625" style="26" customWidth="1"/>
    <col min="7172" max="7175" width="15.42578125" style="26" customWidth="1"/>
    <col min="7176" max="7177" width="14.28515625" style="26" customWidth="1"/>
    <col min="7178" max="7180" width="16.5703125" style="26" customWidth="1"/>
    <col min="7181" max="7184" width="15.140625" style="26" customWidth="1"/>
    <col min="7185" max="7187" width="0" style="26" hidden="1" customWidth="1"/>
    <col min="7188" max="7188" width="15.140625" style="26" customWidth="1"/>
    <col min="7189" max="7425" width="9.140625" style="26"/>
    <col min="7426" max="7426" width="9.28515625" style="26" customWidth="1"/>
    <col min="7427" max="7427" width="42.28515625" style="26" customWidth="1"/>
    <col min="7428" max="7431" width="15.42578125" style="26" customWidth="1"/>
    <col min="7432" max="7433" width="14.28515625" style="26" customWidth="1"/>
    <col min="7434" max="7436" width="16.5703125" style="26" customWidth="1"/>
    <col min="7437" max="7440" width="15.140625" style="26" customWidth="1"/>
    <col min="7441" max="7443" width="0" style="26" hidden="1" customWidth="1"/>
    <col min="7444" max="7444" width="15.140625" style="26" customWidth="1"/>
    <col min="7445" max="7681" width="9.140625" style="26"/>
    <col min="7682" max="7682" width="9.28515625" style="26" customWidth="1"/>
    <col min="7683" max="7683" width="42.28515625" style="26" customWidth="1"/>
    <col min="7684" max="7687" width="15.42578125" style="26" customWidth="1"/>
    <col min="7688" max="7689" width="14.28515625" style="26" customWidth="1"/>
    <col min="7690" max="7692" width="16.5703125" style="26" customWidth="1"/>
    <col min="7693" max="7696" width="15.140625" style="26" customWidth="1"/>
    <col min="7697" max="7699" width="0" style="26" hidden="1" customWidth="1"/>
    <col min="7700" max="7700" width="15.140625" style="26" customWidth="1"/>
    <col min="7701" max="7937" width="9.140625" style="26"/>
    <col min="7938" max="7938" width="9.28515625" style="26" customWidth="1"/>
    <col min="7939" max="7939" width="42.28515625" style="26" customWidth="1"/>
    <col min="7940" max="7943" width="15.42578125" style="26" customWidth="1"/>
    <col min="7944" max="7945" width="14.28515625" style="26" customWidth="1"/>
    <col min="7946" max="7948" width="16.5703125" style="26" customWidth="1"/>
    <col min="7949" max="7952" width="15.140625" style="26" customWidth="1"/>
    <col min="7953" max="7955" width="0" style="26" hidden="1" customWidth="1"/>
    <col min="7956" max="7956" width="15.140625" style="26" customWidth="1"/>
    <col min="7957" max="8193" width="9.140625" style="26"/>
    <col min="8194" max="8194" width="9.28515625" style="26" customWidth="1"/>
    <col min="8195" max="8195" width="42.28515625" style="26" customWidth="1"/>
    <col min="8196" max="8199" width="15.42578125" style="26" customWidth="1"/>
    <col min="8200" max="8201" width="14.28515625" style="26" customWidth="1"/>
    <col min="8202" max="8204" width="16.5703125" style="26" customWidth="1"/>
    <col min="8205" max="8208" width="15.140625" style="26" customWidth="1"/>
    <col min="8209" max="8211" width="0" style="26" hidden="1" customWidth="1"/>
    <col min="8212" max="8212" width="15.140625" style="26" customWidth="1"/>
    <col min="8213" max="8449" width="9.140625" style="26"/>
    <col min="8450" max="8450" width="9.28515625" style="26" customWidth="1"/>
    <col min="8451" max="8451" width="42.28515625" style="26" customWidth="1"/>
    <col min="8452" max="8455" width="15.42578125" style="26" customWidth="1"/>
    <col min="8456" max="8457" width="14.28515625" style="26" customWidth="1"/>
    <col min="8458" max="8460" width="16.5703125" style="26" customWidth="1"/>
    <col min="8461" max="8464" width="15.140625" style="26" customWidth="1"/>
    <col min="8465" max="8467" width="0" style="26" hidden="1" customWidth="1"/>
    <col min="8468" max="8468" width="15.140625" style="26" customWidth="1"/>
    <col min="8469" max="8705" width="9.140625" style="26"/>
    <col min="8706" max="8706" width="9.28515625" style="26" customWidth="1"/>
    <col min="8707" max="8707" width="42.28515625" style="26" customWidth="1"/>
    <col min="8708" max="8711" width="15.42578125" style="26" customWidth="1"/>
    <col min="8712" max="8713" width="14.28515625" style="26" customWidth="1"/>
    <col min="8714" max="8716" width="16.5703125" style="26" customWidth="1"/>
    <col min="8717" max="8720" width="15.140625" style="26" customWidth="1"/>
    <col min="8721" max="8723" width="0" style="26" hidden="1" customWidth="1"/>
    <col min="8724" max="8724" width="15.140625" style="26" customWidth="1"/>
    <col min="8725" max="8961" width="9.140625" style="26"/>
    <col min="8962" max="8962" width="9.28515625" style="26" customWidth="1"/>
    <col min="8963" max="8963" width="42.28515625" style="26" customWidth="1"/>
    <col min="8964" max="8967" width="15.42578125" style="26" customWidth="1"/>
    <col min="8968" max="8969" width="14.28515625" style="26" customWidth="1"/>
    <col min="8970" max="8972" width="16.5703125" style="26" customWidth="1"/>
    <col min="8973" max="8976" width="15.140625" style="26" customWidth="1"/>
    <col min="8977" max="8979" width="0" style="26" hidden="1" customWidth="1"/>
    <col min="8980" max="8980" width="15.140625" style="26" customWidth="1"/>
    <col min="8981" max="9217" width="9.140625" style="26"/>
    <col min="9218" max="9218" width="9.28515625" style="26" customWidth="1"/>
    <col min="9219" max="9219" width="42.28515625" style="26" customWidth="1"/>
    <col min="9220" max="9223" width="15.42578125" style="26" customWidth="1"/>
    <col min="9224" max="9225" width="14.28515625" style="26" customWidth="1"/>
    <col min="9226" max="9228" width="16.5703125" style="26" customWidth="1"/>
    <col min="9229" max="9232" width="15.140625" style="26" customWidth="1"/>
    <col min="9233" max="9235" width="0" style="26" hidden="1" customWidth="1"/>
    <col min="9236" max="9236" width="15.140625" style="26" customWidth="1"/>
    <col min="9237" max="9473" width="9.140625" style="26"/>
    <col min="9474" max="9474" width="9.28515625" style="26" customWidth="1"/>
    <col min="9475" max="9475" width="42.28515625" style="26" customWidth="1"/>
    <col min="9476" max="9479" width="15.42578125" style="26" customWidth="1"/>
    <col min="9480" max="9481" width="14.28515625" style="26" customWidth="1"/>
    <col min="9482" max="9484" width="16.5703125" style="26" customWidth="1"/>
    <col min="9485" max="9488" width="15.140625" style="26" customWidth="1"/>
    <col min="9489" max="9491" width="0" style="26" hidden="1" customWidth="1"/>
    <col min="9492" max="9492" width="15.140625" style="26" customWidth="1"/>
    <col min="9493" max="9729" width="9.140625" style="26"/>
    <col min="9730" max="9730" width="9.28515625" style="26" customWidth="1"/>
    <col min="9731" max="9731" width="42.28515625" style="26" customWidth="1"/>
    <col min="9732" max="9735" width="15.42578125" style="26" customWidth="1"/>
    <col min="9736" max="9737" width="14.28515625" style="26" customWidth="1"/>
    <col min="9738" max="9740" width="16.5703125" style="26" customWidth="1"/>
    <col min="9741" max="9744" width="15.140625" style="26" customWidth="1"/>
    <col min="9745" max="9747" width="0" style="26" hidden="1" customWidth="1"/>
    <col min="9748" max="9748" width="15.140625" style="26" customWidth="1"/>
    <col min="9749" max="9985" width="9.140625" style="26"/>
    <col min="9986" max="9986" width="9.28515625" style="26" customWidth="1"/>
    <col min="9987" max="9987" width="42.28515625" style="26" customWidth="1"/>
    <col min="9988" max="9991" width="15.42578125" style="26" customWidth="1"/>
    <col min="9992" max="9993" width="14.28515625" style="26" customWidth="1"/>
    <col min="9994" max="9996" width="16.5703125" style="26" customWidth="1"/>
    <col min="9997" max="10000" width="15.140625" style="26" customWidth="1"/>
    <col min="10001" max="10003" width="0" style="26" hidden="1" customWidth="1"/>
    <col min="10004" max="10004" width="15.140625" style="26" customWidth="1"/>
    <col min="10005" max="10241" width="9.140625" style="26"/>
    <col min="10242" max="10242" width="9.28515625" style="26" customWidth="1"/>
    <col min="10243" max="10243" width="42.28515625" style="26" customWidth="1"/>
    <col min="10244" max="10247" width="15.42578125" style="26" customWidth="1"/>
    <col min="10248" max="10249" width="14.28515625" style="26" customWidth="1"/>
    <col min="10250" max="10252" width="16.5703125" style="26" customWidth="1"/>
    <col min="10253" max="10256" width="15.140625" style="26" customWidth="1"/>
    <col min="10257" max="10259" width="0" style="26" hidden="1" customWidth="1"/>
    <col min="10260" max="10260" width="15.140625" style="26" customWidth="1"/>
    <col min="10261" max="10497" width="9.140625" style="26"/>
    <col min="10498" max="10498" width="9.28515625" style="26" customWidth="1"/>
    <col min="10499" max="10499" width="42.28515625" style="26" customWidth="1"/>
    <col min="10500" max="10503" width="15.42578125" style="26" customWidth="1"/>
    <col min="10504" max="10505" width="14.28515625" style="26" customWidth="1"/>
    <col min="10506" max="10508" width="16.5703125" style="26" customWidth="1"/>
    <col min="10509" max="10512" width="15.140625" style="26" customWidth="1"/>
    <col min="10513" max="10515" width="0" style="26" hidden="1" customWidth="1"/>
    <col min="10516" max="10516" width="15.140625" style="26" customWidth="1"/>
    <col min="10517" max="10753" width="9.140625" style="26"/>
    <col min="10754" max="10754" width="9.28515625" style="26" customWidth="1"/>
    <col min="10755" max="10755" width="42.28515625" style="26" customWidth="1"/>
    <col min="10756" max="10759" width="15.42578125" style="26" customWidth="1"/>
    <col min="10760" max="10761" width="14.28515625" style="26" customWidth="1"/>
    <col min="10762" max="10764" width="16.5703125" style="26" customWidth="1"/>
    <col min="10765" max="10768" width="15.140625" style="26" customWidth="1"/>
    <col min="10769" max="10771" width="0" style="26" hidden="1" customWidth="1"/>
    <col min="10772" max="10772" width="15.140625" style="26" customWidth="1"/>
    <col min="10773" max="11009" width="9.140625" style="26"/>
    <col min="11010" max="11010" width="9.28515625" style="26" customWidth="1"/>
    <col min="11011" max="11011" width="42.28515625" style="26" customWidth="1"/>
    <col min="11012" max="11015" width="15.42578125" style="26" customWidth="1"/>
    <col min="11016" max="11017" width="14.28515625" style="26" customWidth="1"/>
    <col min="11018" max="11020" width="16.5703125" style="26" customWidth="1"/>
    <col min="11021" max="11024" width="15.140625" style="26" customWidth="1"/>
    <col min="11025" max="11027" width="0" style="26" hidden="1" customWidth="1"/>
    <col min="11028" max="11028" width="15.140625" style="26" customWidth="1"/>
    <col min="11029" max="11265" width="9.140625" style="26"/>
    <col min="11266" max="11266" width="9.28515625" style="26" customWidth="1"/>
    <col min="11267" max="11267" width="42.28515625" style="26" customWidth="1"/>
    <col min="11268" max="11271" width="15.42578125" style="26" customWidth="1"/>
    <col min="11272" max="11273" width="14.28515625" style="26" customWidth="1"/>
    <col min="11274" max="11276" width="16.5703125" style="26" customWidth="1"/>
    <col min="11277" max="11280" width="15.140625" style="26" customWidth="1"/>
    <col min="11281" max="11283" width="0" style="26" hidden="1" customWidth="1"/>
    <col min="11284" max="11284" width="15.140625" style="26" customWidth="1"/>
    <col min="11285" max="11521" width="9.140625" style="26"/>
    <col min="11522" max="11522" width="9.28515625" style="26" customWidth="1"/>
    <col min="11523" max="11523" width="42.28515625" style="26" customWidth="1"/>
    <col min="11524" max="11527" width="15.42578125" style="26" customWidth="1"/>
    <col min="11528" max="11529" width="14.28515625" style="26" customWidth="1"/>
    <col min="11530" max="11532" width="16.5703125" style="26" customWidth="1"/>
    <col min="11533" max="11536" width="15.140625" style="26" customWidth="1"/>
    <col min="11537" max="11539" width="0" style="26" hidden="1" customWidth="1"/>
    <col min="11540" max="11540" width="15.140625" style="26" customWidth="1"/>
    <col min="11541" max="11777" width="9.140625" style="26"/>
    <col min="11778" max="11778" width="9.28515625" style="26" customWidth="1"/>
    <col min="11779" max="11779" width="42.28515625" style="26" customWidth="1"/>
    <col min="11780" max="11783" width="15.42578125" style="26" customWidth="1"/>
    <col min="11784" max="11785" width="14.28515625" style="26" customWidth="1"/>
    <col min="11786" max="11788" width="16.5703125" style="26" customWidth="1"/>
    <col min="11789" max="11792" width="15.140625" style="26" customWidth="1"/>
    <col min="11793" max="11795" width="0" style="26" hidden="1" customWidth="1"/>
    <col min="11796" max="11796" width="15.140625" style="26" customWidth="1"/>
    <col min="11797" max="12033" width="9.140625" style="26"/>
    <col min="12034" max="12034" width="9.28515625" style="26" customWidth="1"/>
    <col min="12035" max="12035" width="42.28515625" style="26" customWidth="1"/>
    <col min="12036" max="12039" width="15.42578125" style="26" customWidth="1"/>
    <col min="12040" max="12041" width="14.28515625" style="26" customWidth="1"/>
    <col min="12042" max="12044" width="16.5703125" style="26" customWidth="1"/>
    <col min="12045" max="12048" width="15.140625" style="26" customWidth="1"/>
    <col min="12049" max="12051" width="0" style="26" hidden="1" customWidth="1"/>
    <col min="12052" max="12052" width="15.140625" style="26" customWidth="1"/>
    <col min="12053" max="12289" width="9.140625" style="26"/>
    <col min="12290" max="12290" width="9.28515625" style="26" customWidth="1"/>
    <col min="12291" max="12291" width="42.28515625" style="26" customWidth="1"/>
    <col min="12292" max="12295" width="15.42578125" style="26" customWidth="1"/>
    <col min="12296" max="12297" width="14.28515625" style="26" customWidth="1"/>
    <col min="12298" max="12300" width="16.5703125" style="26" customWidth="1"/>
    <col min="12301" max="12304" width="15.140625" style="26" customWidth="1"/>
    <col min="12305" max="12307" width="0" style="26" hidden="1" customWidth="1"/>
    <col min="12308" max="12308" width="15.140625" style="26" customWidth="1"/>
    <col min="12309" max="12545" width="9.140625" style="26"/>
    <col min="12546" max="12546" width="9.28515625" style="26" customWidth="1"/>
    <col min="12547" max="12547" width="42.28515625" style="26" customWidth="1"/>
    <col min="12548" max="12551" width="15.42578125" style="26" customWidth="1"/>
    <col min="12552" max="12553" width="14.28515625" style="26" customWidth="1"/>
    <col min="12554" max="12556" width="16.5703125" style="26" customWidth="1"/>
    <col min="12557" max="12560" width="15.140625" style="26" customWidth="1"/>
    <col min="12561" max="12563" width="0" style="26" hidden="1" customWidth="1"/>
    <col min="12564" max="12564" width="15.140625" style="26" customWidth="1"/>
    <col min="12565" max="12801" width="9.140625" style="26"/>
    <col min="12802" max="12802" width="9.28515625" style="26" customWidth="1"/>
    <col min="12803" max="12803" width="42.28515625" style="26" customWidth="1"/>
    <col min="12804" max="12807" width="15.42578125" style="26" customWidth="1"/>
    <col min="12808" max="12809" width="14.28515625" style="26" customWidth="1"/>
    <col min="12810" max="12812" width="16.5703125" style="26" customWidth="1"/>
    <col min="12813" max="12816" width="15.140625" style="26" customWidth="1"/>
    <col min="12817" max="12819" width="0" style="26" hidden="1" customWidth="1"/>
    <col min="12820" max="12820" width="15.140625" style="26" customWidth="1"/>
    <col min="12821" max="13057" width="9.140625" style="26"/>
    <col min="13058" max="13058" width="9.28515625" style="26" customWidth="1"/>
    <col min="13059" max="13059" width="42.28515625" style="26" customWidth="1"/>
    <col min="13060" max="13063" width="15.42578125" style="26" customWidth="1"/>
    <col min="13064" max="13065" width="14.28515625" style="26" customWidth="1"/>
    <col min="13066" max="13068" width="16.5703125" style="26" customWidth="1"/>
    <col min="13069" max="13072" width="15.140625" style="26" customWidth="1"/>
    <col min="13073" max="13075" width="0" style="26" hidden="1" customWidth="1"/>
    <col min="13076" max="13076" width="15.140625" style="26" customWidth="1"/>
    <col min="13077" max="13313" width="9.140625" style="26"/>
    <col min="13314" max="13314" width="9.28515625" style="26" customWidth="1"/>
    <col min="13315" max="13315" width="42.28515625" style="26" customWidth="1"/>
    <col min="13316" max="13319" width="15.42578125" style="26" customWidth="1"/>
    <col min="13320" max="13321" width="14.28515625" style="26" customWidth="1"/>
    <col min="13322" max="13324" width="16.5703125" style="26" customWidth="1"/>
    <col min="13325" max="13328" width="15.140625" style="26" customWidth="1"/>
    <col min="13329" max="13331" width="0" style="26" hidden="1" customWidth="1"/>
    <col min="13332" max="13332" width="15.140625" style="26" customWidth="1"/>
    <col min="13333" max="13569" width="9.140625" style="26"/>
    <col min="13570" max="13570" width="9.28515625" style="26" customWidth="1"/>
    <col min="13571" max="13571" width="42.28515625" style="26" customWidth="1"/>
    <col min="13572" max="13575" width="15.42578125" style="26" customWidth="1"/>
    <col min="13576" max="13577" width="14.28515625" style="26" customWidth="1"/>
    <col min="13578" max="13580" width="16.5703125" style="26" customWidth="1"/>
    <col min="13581" max="13584" width="15.140625" style="26" customWidth="1"/>
    <col min="13585" max="13587" width="0" style="26" hidden="1" customWidth="1"/>
    <col min="13588" max="13588" width="15.140625" style="26" customWidth="1"/>
    <col min="13589" max="13825" width="9.140625" style="26"/>
    <col min="13826" max="13826" width="9.28515625" style="26" customWidth="1"/>
    <col min="13827" max="13827" width="42.28515625" style="26" customWidth="1"/>
    <col min="13828" max="13831" width="15.42578125" style="26" customWidth="1"/>
    <col min="13832" max="13833" width="14.28515625" style="26" customWidth="1"/>
    <col min="13834" max="13836" width="16.5703125" style="26" customWidth="1"/>
    <col min="13837" max="13840" width="15.140625" style="26" customWidth="1"/>
    <col min="13841" max="13843" width="0" style="26" hidden="1" customWidth="1"/>
    <col min="13844" max="13844" width="15.140625" style="26" customWidth="1"/>
    <col min="13845" max="14081" width="9.140625" style="26"/>
    <col min="14082" max="14082" width="9.28515625" style="26" customWidth="1"/>
    <col min="14083" max="14083" width="42.28515625" style="26" customWidth="1"/>
    <col min="14084" max="14087" width="15.42578125" style="26" customWidth="1"/>
    <col min="14088" max="14089" width="14.28515625" style="26" customWidth="1"/>
    <col min="14090" max="14092" width="16.5703125" style="26" customWidth="1"/>
    <col min="14093" max="14096" width="15.140625" style="26" customWidth="1"/>
    <col min="14097" max="14099" width="0" style="26" hidden="1" customWidth="1"/>
    <col min="14100" max="14100" width="15.140625" style="26" customWidth="1"/>
    <col min="14101" max="14337" width="9.140625" style="26"/>
    <col min="14338" max="14338" width="9.28515625" style="26" customWidth="1"/>
    <col min="14339" max="14339" width="42.28515625" style="26" customWidth="1"/>
    <col min="14340" max="14343" width="15.42578125" style="26" customWidth="1"/>
    <col min="14344" max="14345" width="14.28515625" style="26" customWidth="1"/>
    <col min="14346" max="14348" width="16.5703125" style="26" customWidth="1"/>
    <col min="14349" max="14352" width="15.140625" style="26" customWidth="1"/>
    <col min="14353" max="14355" width="0" style="26" hidden="1" customWidth="1"/>
    <col min="14356" max="14356" width="15.140625" style="26" customWidth="1"/>
    <col min="14357" max="14593" width="9.140625" style="26"/>
    <col min="14594" max="14594" width="9.28515625" style="26" customWidth="1"/>
    <col min="14595" max="14595" width="42.28515625" style="26" customWidth="1"/>
    <col min="14596" max="14599" width="15.42578125" style="26" customWidth="1"/>
    <col min="14600" max="14601" width="14.28515625" style="26" customWidth="1"/>
    <col min="14602" max="14604" width="16.5703125" style="26" customWidth="1"/>
    <col min="14605" max="14608" width="15.140625" style="26" customWidth="1"/>
    <col min="14609" max="14611" width="0" style="26" hidden="1" customWidth="1"/>
    <col min="14612" max="14612" width="15.140625" style="26" customWidth="1"/>
    <col min="14613" max="14849" width="9.140625" style="26"/>
    <col min="14850" max="14850" width="9.28515625" style="26" customWidth="1"/>
    <col min="14851" max="14851" width="42.28515625" style="26" customWidth="1"/>
    <col min="14852" max="14855" width="15.42578125" style="26" customWidth="1"/>
    <col min="14856" max="14857" width="14.28515625" style="26" customWidth="1"/>
    <col min="14858" max="14860" width="16.5703125" style="26" customWidth="1"/>
    <col min="14861" max="14864" width="15.140625" style="26" customWidth="1"/>
    <col min="14865" max="14867" width="0" style="26" hidden="1" customWidth="1"/>
    <col min="14868" max="14868" width="15.140625" style="26" customWidth="1"/>
    <col min="14869" max="15105" width="9.140625" style="26"/>
    <col min="15106" max="15106" width="9.28515625" style="26" customWidth="1"/>
    <col min="15107" max="15107" width="42.28515625" style="26" customWidth="1"/>
    <col min="15108" max="15111" width="15.42578125" style="26" customWidth="1"/>
    <col min="15112" max="15113" width="14.28515625" style="26" customWidth="1"/>
    <col min="15114" max="15116" width="16.5703125" style="26" customWidth="1"/>
    <col min="15117" max="15120" width="15.140625" style="26" customWidth="1"/>
    <col min="15121" max="15123" width="0" style="26" hidden="1" customWidth="1"/>
    <col min="15124" max="15124" width="15.140625" style="26" customWidth="1"/>
    <col min="15125" max="15361" width="9.140625" style="26"/>
    <col min="15362" max="15362" width="9.28515625" style="26" customWidth="1"/>
    <col min="15363" max="15363" width="42.28515625" style="26" customWidth="1"/>
    <col min="15364" max="15367" width="15.42578125" style="26" customWidth="1"/>
    <col min="15368" max="15369" width="14.28515625" style="26" customWidth="1"/>
    <col min="15370" max="15372" width="16.5703125" style="26" customWidth="1"/>
    <col min="15373" max="15376" width="15.140625" style="26" customWidth="1"/>
    <col min="15377" max="15379" width="0" style="26" hidden="1" customWidth="1"/>
    <col min="15380" max="15380" width="15.140625" style="26" customWidth="1"/>
    <col min="15381" max="15617" width="9.140625" style="26"/>
    <col min="15618" max="15618" width="9.28515625" style="26" customWidth="1"/>
    <col min="15619" max="15619" width="42.28515625" style="26" customWidth="1"/>
    <col min="15620" max="15623" width="15.42578125" style="26" customWidth="1"/>
    <col min="15624" max="15625" width="14.28515625" style="26" customWidth="1"/>
    <col min="15626" max="15628" width="16.5703125" style="26" customWidth="1"/>
    <col min="15629" max="15632" width="15.140625" style="26" customWidth="1"/>
    <col min="15633" max="15635" width="0" style="26" hidden="1" customWidth="1"/>
    <col min="15636" max="15636" width="15.140625" style="26" customWidth="1"/>
    <col min="15637" max="15873" width="9.140625" style="26"/>
    <col min="15874" max="15874" width="9.28515625" style="26" customWidth="1"/>
    <col min="15875" max="15875" width="42.28515625" style="26" customWidth="1"/>
    <col min="15876" max="15879" width="15.42578125" style="26" customWidth="1"/>
    <col min="15880" max="15881" width="14.28515625" style="26" customWidth="1"/>
    <col min="15882" max="15884" width="16.5703125" style="26" customWidth="1"/>
    <col min="15885" max="15888" width="15.140625" style="26" customWidth="1"/>
    <col min="15889" max="15891" width="0" style="26" hidden="1" customWidth="1"/>
    <col min="15892" max="15892" width="15.140625" style="26" customWidth="1"/>
    <col min="15893" max="16129" width="9.140625" style="26"/>
    <col min="16130" max="16130" width="9.28515625" style="26" customWidth="1"/>
    <col min="16131" max="16131" width="42.28515625" style="26" customWidth="1"/>
    <col min="16132" max="16135" width="15.42578125" style="26" customWidth="1"/>
    <col min="16136" max="16137" width="14.28515625" style="26" customWidth="1"/>
    <col min="16138" max="16140" width="16.5703125" style="26" customWidth="1"/>
    <col min="16141" max="16144" width="15.140625" style="26" customWidth="1"/>
    <col min="16145" max="16147" width="0" style="26" hidden="1" customWidth="1"/>
    <col min="16148" max="16148" width="15.140625" style="26" customWidth="1"/>
    <col min="16149" max="16384" width="9.140625" style="26"/>
  </cols>
  <sheetData>
    <row r="1" spans="1:11" x14ac:dyDescent="0.2">
      <c r="A1" s="200" t="s">
        <v>344</v>
      </c>
      <c r="B1" s="201"/>
      <c r="C1" s="201"/>
    </row>
    <row r="2" spans="1:11" x14ac:dyDescent="0.2">
      <c r="A2" s="200" t="s">
        <v>345</v>
      </c>
      <c r="B2" s="200"/>
      <c r="C2" s="200"/>
    </row>
    <row r="3" spans="1:11" ht="30" customHeight="1" x14ac:dyDescent="0.2">
      <c r="A3" s="201" t="s">
        <v>408</v>
      </c>
      <c r="B3" s="201"/>
      <c r="C3" s="201"/>
    </row>
    <row r="4" spans="1:11" x14ac:dyDescent="0.2">
      <c r="A4" s="202" t="s">
        <v>407</v>
      </c>
      <c r="B4" s="202"/>
      <c r="C4" s="202"/>
    </row>
    <row r="6" spans="1:11" ht="30" customHeight="1" x14ac:dyDescent="0.2">
      <c r="A6" s="209" t="s">
        <v>351</v>
      </c>
      <c r="B6" s="209"/>
      <c r="C6" s="209"/>
      <c r="D6" s="209"/>
      <c r="E6" s="209"/>
      <c r="F6" s="209"/>
      <c r="G6" s="209"/>
      <c r="H6" s="209"/>
      <c r="I6" s="209"/>
      <c r="J6" s="25"/>
      <c r="K6" s="25"/>
    </row>
    <row r="7" spans="1:11" s="32" customFormat="1" ht="42" customHeight="1" x14ac:dyDescent="0.2">
      <c r="A7" s="27" t="s">
        <v>28</v>
      </c>
      <c r="B7" s="28" t="s">
        <v>29</v>
      </c>
      <c r="C7" s="29" t="s">
        <v>30</v>
      </c>
      <c r="D7" s="30" t="s">
        <v>31</v>
      </c>
      <c r="E7" s="30" t="s">
        <v>32</v>
      </c>
      <c r="F7" s="30" t="s">
        <v>352</v>
      </c>
      <c r="G7" s="30" t="s">
        <v>353</v>
      </c>
      <c r="H7" s="31" t="s">
        <v>0</v>
      </c>
      <c r="I7" s="31" t="s">
        <v>0</v>
      </c>
    </row>
    <row r="8" spans="1:11" s="36" customFormat="1" ht="19.5" customHeight="1" x14ac:dyDescent="0.2">
      <c r="A8" s="210">
        <v>1</v>
      </c>
      <c r="B8" s="211"/>
      <c r="C8" s="33">
        <v>2</v>
      </c>
      <c r="D8" s="34">
        <v>3</v>
      </c>
      <c r="E8" s="34">
        <v>4</v>
      </c>
      <c r="F8" s="34">
        <v>5</v>
      </c>
      <c r="G8" s="34">
        <v>6</v>
      </c>
      <c r="H8" s="35" t="s">
        <v>359</v>
      </c>
      <c r="I8" s="35" t="s">
        <v>360</v>
      </c>
    </row>
    <row r="9" spans="1:11" ht="30" customHeight="1" x14ac:dyDescent="0.2">
      <c r="A9" s="37">
        <v>6</v>
      </c>
      <c r="B9" s="38" t="s">
        <v>33</v>
      </c>
      <c r="C9" s="39">
        <f>SUM(C10,C18,C23,C26,C32)</f>
        <v>6423835</v>
      </c>
      <c r="D9" s="39">
        <f>SUM(D10,D18,D23,D26,D32)</f>
        <v>7581281.6399999987</v>
      </c>
      <c r="E9" s="39">
        <f>SUM(E10,E18,E23,E26,E32)</f>
        <v>7049157</v>
      </c>
      <c r="F9" s="39">
        <f>SUM(G4,F10,F18,F23,F26,F32)</f>
        <v>7497959.5899999999</v>
      </c>
      <c r="G9" s="39">
        <f>SUM(G10,G18,G23,G26,G32)</f>
        <v>7059744.7100000009</v>
      </c>
      <c r="H9" s="40">
        <f>G9/E9*100</f>
        <v>100.15019824356304</v>
      </c>
      <c r="I9" s="40">
        <f>G9/F9*100</f>
        <v>94.15554492205527</v>
      </c>
    </row>
    <row r="10" spans="1:11" ht="30" customHeight="1" x14ac:dyDescent="0.2">
      <c r="A10" s="41">
        <v>63</v>
      </c>
      <c r="B10" s="42" t="s">
        <v>34</v>
      </c>
      <c r="C10" s="43">
        <f>SUM(C11,C13,C16)</f>
        <v>4954054</v>
      </c>
      <c r="D10" s="43">
        <v>5934892.8099999996</v>
      </c>
      <c r="E10" s="43">
        <f>SUM(E11,E13,E16)</f>
        <v>5472407</v>
      </c>
      <c r="F10" s="43">
        <f>F13+F16</f>
        <v>6017757.7800000003</v>
      </c>
      <c r="G10" s="43">
        <f>SUM(G11,G13,G16)</f>
        <v>5589193.9000000004</v>
      </c>
      <c r="H10" s="44">
        <f>G10/E10*100</f>
        <v>102.13410479154786</v>
      </c>
      <c r="I10" s="45">
        <f>G10/F10*100</f>
        <v>92.878346127118462</v>
      </c>
    </row>
    <row r="11" spans="1:11" s="46" customFormat="1" ht="30" customHeight="1" x14ac:dyDescent="0.2">
      <c r="A11" s="41">
        <v>634</v>
      </c>
      <c r="B11" s="42" t="s">
        <v>35</v>
      </c>
      <c r="C11" s="43">
        <f>C12</f>
        <v>0</v>
      </c>
      <c r="D11" s="43">
        <f>D12</f>
        <v>0</v>
      </c>
      <c r="E11" s="43">
        <f>E12</f>
        <v>0</v>
      </c>
      <c r="F11" s="43">
        <v>0</v>
      </c>
      <c r="G11" s="43">
        <v>0</v>
      </c>
      <c r="H11" s="44">
        <v>0</v>
      </c>
      <c r="I11" s="45">
        <v>0</v>
      </c>
    </row>
    <row r="12" spans="1:11" ht="30" customHeight="1" x14ac:dyDescent="0.2">
      <c r="A12" s="47">
        <v>6341</v>
      </c>
      <c r="B12" s="48" t="s">
        <v>36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4">
        <v>0</v>
      </c>
      <c r="I12" s="50">
        <v>0</v>
      </c>
    </row>
    <row r="13" spans="1:11" s="46" customFormat="1" ht="30" customHeight="1" x14ac:dyDescent="0.2">
      <c r="A13" s="41">
        <v>636</v>
      </c>
      <c r="B13" s="42" t="s">
        <v>37</v>
      </c>
      <c r="C13" s="43">
        <f>SUM(C14:C15)</f>
        <v>4852699</v>
      </c>
      <c r="D13" s="43">
        <v>5868382.3899999997</v>
      </c>
      <c r="E13" s="43">
        <f>SUM(E14:E15)</f>
        <v>5420003</v>
      </c>
      <c r="F13" s="43">
        <v>5867282.3600000003</v>
      </c>
      <c r="G13" s="43">
        <f>G14+G15</f>
        <v>5572289.75</v>
      </c>
      <c r="H13" s="44">
        <f>G13/E13*100</f>
        <v>102.8097170794924</v>
      </c>
      <c r="I13" s="45">
        <f>G13/F13*100</f>
        <v>94.972244526510224</v>
      </c>
    </row>
    <row r="14" spans="1:11" ht="30" customHeight="1" x14ac:dyDescent="0.2">
      <c r="A14" s="47">
        <v>6361</v>
      </c>
      <c r="B14" s="48" t="s">
        <v>38</v>
      </c>
      <c r="C14" s="49">
        <v>4794715</v>
      </c>
      <c r="D14" s="49">
        <v>0</v>
      </c>
      <c r="E14" s="49">
        <v>5389165</v>
      </c>
      <c r="F14" s="49">
        <v>0</v>
      </c>
      <c r="G14" s="49">
        <v>5523872.9299999997</v>
      </c>
      <c r="H14" s="44">
        <f>G14/E14*100</f>
        <v>102.49960671087264</v>
      </c>
      <c r="I14" s="44">
        <v>0</v>
      </c>
    </row>
    <row r="15" spans="1:11" ht="30" customHeight="1" x14ac:dyDescent="0.2">
      <c r="A15" s="47">
        <v>6362</v>
      </c>
      <c r="B15" s="48" t="s">
        <v>39</v>
      </c>
      <c r="C15" s="49">
        <v>57984</v>
      </c>
      <c r="D15" s="49">
        <v>0</v>
      </c>
      <c r="E15" s="49">
        <v>30838</v>
      </c>
      <c r="F15" s="49">
        <v>0</v>
      </c>
      <c r="G15" s="49">
        <v>48416.82</v>
      </c>
      <c r="H15" s="44">
        <f>G15/E15*100</f>
        <v>157.00376159283999</v>
      </c>
      <c r="I15" s="44">
        <v>0</v>
      </c>
    </row>
    <row r="16" spans="1:11" s="46" customFormat="1" ht="30" customHeight="1" x14ac:dyDescent="0.2">
      <c r="A16" s="41">
        <v>638</v>
      </c>
      <c r="B16" s="42" t="s">
        <v>40</v>
      </c>
      <c r="C16" s="43">
        <f>C17</f>
        <v>101355</v>
      </c>
      <c r="D16" s="43">
        <v>66510.42</v>
      </c>
      <c r="E16" s="43">
        <f>E17</f>
        <v>52404</v>
      </c>
      <c r="F16" s="43">
        <v>150475.42000000001</v>
      </c>
      <c r="G16" s="43">
        <f>G17</f>
        <v>16904.150000000001</v>
      </c>
      <c r="H16" s="44">
        <f>G16/E16*100</f>
        <v>32.25736584993512</v>
      </c>
      <c r="I16" s="45">
        <f>G16/F16*100</f>
        <v>11.23382808966408</v>
      </c>
    </row>
    <row r="17" spans="1:18" ht="30" customHeight="1" x14ac:dyDescent="0.2">
      <c r="A17" s="47">
        <v>6381</v>
      </c>
      <c r="B17" s="48" t="s">
        <v>41</v>
      </c>
      <c r="C17" s="49">
        <v>101355</v>
      </c>
      <c r="D17" s="49">
        <v>0</v>
      </c>
      <c r="E17" s="49">
        <v>52404</v>
      </c>
      <c r="F17" s="49">
        <v>0</v>
      </c>
      <c r="G17" s="49">
        <v>16904.150000000001</v>
      </c>
      <c r="H17" s="44">
        <f>G17/E17*100</f>
        <v>32.25736584993512</v>
      </c>
      <c r="I17" s="44">
        <v>0</v>
      </c>
    </row>
    <row r="18" spans="1:18" ht="30" customHeight="1" x14ac:dyDescent="0.2">
      <c r="A18" s="41">
        <v>64</v>
      </c>
      <c r="B18" s="42" t="s">
        <v>42</v>
      </c>
      <c r="C18" s="43">
        <f>SUM(C19,C21)</f>
        <v>0</v>
      </c>
      <c r="D18" s="43">
        <f>SUM(D19,D21)</f>
        <v>0</v>
      </c>
      <c r="E18" s="43">
        <f>SUM(E19,E21)</f>
        <v>0</v>
      </c>
      <c r="F18" s="43">
        <v>0</v>
      </c>
      <c r="G18" s="43">
        <f>G19</f>
        <v>0.25</v>
      </c>
      <c r="H18" s="44">
        <v>0</v>
      </c>
      <c r="I18" s="45">
        <v>0</v>
      </c>
    </row>
    <row r="19" spans="1:18" s="46" customFormat="1" ht="30" customHeight="1" x14ac:dyDescent="0.2">
      <c r="A19" s="41">
        <v>641</v>
      </c>
      <c r="B19" s="42" t="s">
        <v>43</v>
      </c>
      <c r="C19" s="43">
        <f>C20</f>
        <v>0</v>
      </c>
      <c r="D19" s="43">
        <f>D20</f>
        <v>0</v>
      </c>
      <c r="E19" s="43">
        <f>E20</f>
        <v>0</v>
      </c>
      <c r="F19" s="43">
        <v>0</v>
      </c>
      <c r="G19" s="43">
        <f>G20</f>
        <v>0.25</v>
      </c>
      <c r="H19" s="44">
        <v>0</v>
      </c>
      <c r="I19" s="45">
        <v>0</v>
      </c>
    </row>
    <row r="20" spans="1:18" ht="30" customHeight="1" x14ac:dyDescent="0.2">
      <c r="A20" s="47">
        <v>6413</v>
      </c>
      <c r="B20" s="48" t="s">
        <v>44</v>
      </c>
      <c r="C20" s="49">
        <v>0</v>
      </c>
      <c r="D20" s="49">
        <v>0</v>
      </c>
      <c r="E20" s="49">
        <v>0</v>
      </c>
      <c r="F20" s="49">
        <v>0</v>
      </c>
      <c r="G20" s="49">
        <v>0.25</v>
      </c>
      <c r="H20" s="44">
        <v>0</v>
      </c>
      <c r="I20" s="51">
        <v>0</v>
      </c>
    </row>
    <row r="21" spans="1:18" s="46" customFormat="1" ht="30" customHeight="1" x14ac:dyDescent="0.2">
      <c r="A21" s="41">
        <v>642</v>
      </c>
      <c r="B21" s="42" t="s">
        <v>45</v>
      </c>
      <c r="C21" s="43">
        <f>C22</f>
        <v>0</v>
      </c>
      <c r="D21" s="43">
        <f>D22</f>
        <v>0</v>
      </c>
      <c r="E21" s="43">
        <f>E22</f>
        <v>0</v>
      </c>
      <c r="F21" s="43">
        <v>0</v>
      </c>
      <c r="G21" s="43">
        <v>0</v>
      </c>
      <c r="H21" s="44">
        <v>0</v>
      </c>
      <c r="I21" s="45">
        <v>0</v>
      </c>
    </row>
    <row r="22" spans="1:18" ht="30" customHeight="1" x14ac:dyDescent="0.2">
      <c r="A22" s="47">
        <v>6422</v>
      </c>
      <c r="B22" s="48" t="s">
        <v>46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4">
        <v>0</v>
      </c>
      <c r="I22" s="51">
        <v>0</v>
      </c>
    </row>
    <row r="23" spans="1:18" s="46" customFormat="1" ht="30" customHeight="1" x14ac:dyDescent="0.2">
      <c r="A23" s="41">
        <v>65</v>
      </c>
      <c r="B23" s="42" t="s">
        <v>47</v>
      </c>
      <c r="C23" s="43">
        <f>C24</f>
        <v>93043</v>
      </c>
      <c r="D23" s="43">
        <v>131150.1</v>
      </c>
      <c r="E23" s="43">
        <f>E24</f>
        <v>87759</v>
      </c>
      <c r="F23" s="43">
        <f>F24</f>
        <v>162581.84</v>
      </c>
      <c r="G23" s="43">
        <f>G24</f>
        <v>158669.82</v>
      </c>
      <c r="H23" s="44">
        <f>G23/E23*100</f>
        <v>180.80176392164907</v>
      </c>
      <c r="I23" s="45">
        <f>G23/F23*100</f>
        <v>97.593814905773002</v>
      </c>
    </row>
    <row r="24" spans="1:18" s="54" customFormat="1" ht="30" customHeight="1" x14ac:dyDescent="0.25">
      <c r="A24" s="41">
        <v>652</v>
      </c>
      <c r="B24" s="42" t="s">
        <v>48</v>
      </c>
      <c r="C24" s="43">
        <f>C25</f>
        <v>93043</v>
      </c>
      <c r="D24" s="43">
        <v>131150.1</v>
      </c>
      <c r="E24" s="43">
        <f>E25</f>
        <v>87759</v>
      </c>
      <c r="F24" s="43">
        <v>162581.84</v>
      </c>
      <c r="G24" s="43">
        <f>G25</f>
        <v>158669.82</v>
      </c>
      <c r="H24" s="44">
        <f>G24/E24*100</f>
        <v>180.80176392164907</v>
      </c>
      <c r="I24" s="45">
        <f>G24/F24*100</f>
        <v>97.593814905773002</v>
      </c>
      <c r="J24" s="52"/>
      <c r="K24" s="52"/>
      <c r="L24" s="52"/>
      <c r="M24" s="52"/>
      <c r="N24" s="52"/>
      <c r="O24" s="53"/>
      <c r="P24" s="53"/>
      <c r="Q24" s="53"/>
      <c r="R24" s="53"/>
    </row>
    <row r="25" spans="1:18" s="46" customFormat="1" ht="30" customHeight="1" x14ac:dyDescent="0.2">
      <c r="A25" s="47">
        <v>6526</v>
      </c>
      <c r="B25" s="48" t="s">
        <v>49</v>
      </c>
      <c r="C25" s="49">
        <v>93043</v>
      </c>
      <c r="D25" s="49">
        <v>0</v>
      </c>
      <c r="E25" s="49">
        <v>87759</v>
      </c>
      <c r="F25" s="49">
        <v>0</v>
      </c>
      <c r="G25" s="49">
        <v>158669.82</v>
      </c>
      <c r="H25" s="44">
        <f>G25/E25*100</f>
        <v>180.80176392164907</v>
      </c>
      <c r="I25" s="45">
        <v>0</v>
      </c>
      <c r="J25" s="55"/>
      <c r="K25" s="55"/>
      <c r="L25" s="55"/>
      <c r="M25" s="55"/>
      <c r="N25" s="55"/>
      <c r="O25" s="55"/>
      <c r="P25" s="55"/>
      <c r="Q25" s="56"/>
      <c r="R25" s="56"/>
    </row>
    <row r="26" spans="1:18" ht="30" customHeight="1" x14ac:dyDescent="0.2">
      <c r="A26" s="41">
        <v>66</v>
      </c>
      <c r="B26" s="42" t="s">
        <v>50</v>
      </c>
      <c r="C26" s="43">
        <f>SUM(C27,C29)</f>
        <v>28350</v>
      </c>
      <c r="D26" s="43">
        <v>73569.89</v>
      </c>
      <c r="E26" s="43">
        <f>SUM(E27,E29)</f>
        <v>44945</v>
      </c>
      <c r="F26" s="43">
        <f>SUM(F27,F29)</f>
        <v>61198.97</v>
      </c>
      <c r="G26" s="43">
        <f>SUM(G27,G29)</f>
        <v>19808.21</v>
      </c>
      <c r="H26" s="44">
        <f t="shared" ref="H26" si="0">E26/C26*100</f>
        <v>158.53615520282187</v>
      </c>
      <c r="I26" s="45">
        <f>G26/F26*100</f>
        <v>32.36690094620873</v>
      </c>
    </row>
    <row r="27" spans="1:18" s="46" customFormat="1" ht="30" customHeight="1" x14ac:dyDescent="0.2">
      <c r="A27" s="41">
        <v>661</v>
      </c>
      <c r="B27" s="42" t="s">
        <v>51</v>
      </c>
      <c r="C27" s="43">
        <f>C28</f>
        <v>13350</v>
      </c>
      <c r="D27" s="43">
        <v>27579.89</v>
      </c>
      <c r="E27" s="43">
        <f>E28</f>
        <v>2512</v>
      </c>
      <c r="F27" s="43">
        <v>21522.35</v>
      </c>
      <c r="G27" s="43">
        <f>G28</f>
        <v>0</v>
      </c>
      <c r="H27" s="44">
        <f t="shared" ref="H27:H36" si="1">G27/E27*100</f>
        <v>0</v>
      </c>
      <c r="I27" s="45">
        <f>G27/F27*100</f>
        <v>0</v>
      </c>
    </row>
    <row r="28" spans="1:18" ht="30" customHeight="1" x14ac:dyDescent="0.2">
      <c r="A28" s="47">
        <v>6615</v>
      </c>
      <c r="B28" s="48" t="s">
        <v>52</v>
      </c>
      <c r="C28" s="49">
        <v>13350</v>
      </c>
      <c r="D28" s="49">
        <v>0</v>
      </c>
      <c r="E28" s="49">
        <v>2512</v>
      </c>
      <c r="F28" s="49">
        <v>0</v>
      </c>
      <c r="G28" s="49">
        <v>0</v>
      </c>
      <c r="H28" s="44">
        <f t="shared" si="1"/>
        <v>0</v>
      </c>
      <c r="I28" s="44">
        <v>0</v>
      </c>
    </row>
    <row r="29" spans="1:18" s="46" customFormat="1" ht="30" customHeight="1" x14ac:dyDescent="0.2">
      <c r="A29" s="41">
        <v>663</v>
      </c>
      <c r="B29" s="42" t="s">
        <v>53</v>
      </c>
      <c r="C29" s="43">
        <f>C30+C31</f>
        <v>15000</v>
      </c>
      <c r="D29" s="43">
        <v>45990</v>
      </c>
      <c r="E29" s="43">
        <f>E30+E31</f>
        <v>42433</v>
      </c>
      <c r="F29" s="43">
        <v>39676.620000000003</v>
      </c>
      <c r="G29" s="43">
        <f>G30+G31</f>
        <v>19808.21</v>
      </c>
      <c r="H29" s="44">
        <f t="shared" si="1"/>
        <v>46.681144392336151</v>
      </c>
      <c r="I29" s="45">
        <f>G29/F29*100</f>
        <v>49.92413668301382</v>
      </c>
    </row>
    <row r="30" spans="1:18" ht="30" customHeight="1" x14ac:dyDescent="0.2">
      <c r="A30" s="47">
        <v>6631</v>
      </c>
      <c r="B30" s="48" t="s">
        <v>54</v>
      </c>
      <c r="C30" s="49">
        <v>10000</v>
      </c>
      <c r="D30" s="49">
        <v>0</v>
      </c>
      <c r="E30" s="49">
        <v>11405</v>
      </c>
      <c r="F30" s="49">
        <v>0</v>
      </c>
      <c r="G30" s="49">
        <v>8907.2099999999991</v>
      </c>
      <c r="H30" s="44">
        <f t="shared" si="1"/>
        <v>78.099167032003507</v>
      </c>
      <c r="I30" s="45">
        <v>0</v>
      </c>
    </row>
    <row r="31" spans="1:18" ht="30" customHeight="1" x14ac:dyDescent="0.2">
      <c r="A31" s="47">
        <v>6632</v>
      </c>
      <c r="B31" s="48" t="s">
        <v>55</v>
      </c>
      <c r="C31" s="49">
        <v>5000</v>
      </c>
      <c r="D31" s="49">
        <v>0</v>
      </c>
      <c r="E31" s="49">
        <v>31028</v>
      </c>
      <c r="F31" s="49">
        <v>0</v>
      </c>
      <c r="G31" s="49">
        <v>10901</v>
      </c>
      <c r="H31" s="44">
        <f t="shared" si="1"/>
        <v>35.132783292509991</v>
      </c>
      <c r="I31" s="45">
        <v>0</v>
      </c>
    </row>
    <row r="32" spans="1:18" ht="30" customHeight="1" x14ac:dyDescent="0.2">
      <c r="A32" s="41">
        <v>67</v>
      </c>
      <c r="B32" s="42" t="s">
        <v>56</v>
      </c>
      <c r="C32" s="43">
        <f>C33</f>
        <v>1348388</v>
      </c>
      <c r="D32" s="43">
        <v>1441668.84</v>
      </c>
      <c r="E32" s="43">
        <f>E33</f>
        <v>1444046</v>
      </c>
      <c r="F32" s="43">
        <f>F33</f>
        <v>1256421</v>
      </c>
      <c r="G32" s="43">
        <f>G33</f>
        <v>1292072.53</v>
      </c>
      <c r="H32" s="44">
        <f t="shared" si="1"/>
        <v>89.475856724785771</v>
      </c>
      <c r="I32" s="45">
        <f>G32/F32*100</f>
        <v>102.83754649118409</v>
      </c>
    </row>
    <row r="33" spans="1:10" ht="30" customHeight="1" x14ac:dyDescent="0.2">
      <c r="A33" s="41">
        <v>671</v>
      </c>
      <c r="B33" s="42" t="s">
        <v>57</v>
      </c>
      <c r="C33" s="43">
        <f>SUM(C34:C35)</f>
        <v>1348388</v>
      </c>
      <c r="D33" s="43">
        <v>1441668.84</v>
      </c>
      <c r="E33" s="43">
        <f>SUM(E34:E35)</f>
        <v>1444046</v>
      </c>
      <c r="F33" s="43">
        <v>1256421</v>
      </c>
      <c r="G33" s="43">
        <f>SUM(G34:G35)</f>
        <v>1292072.53</v>
      </c>
      <c r="H33" s="44">
        <f t="shared" si="1"/>
        <v>89.475856724785771</v>
      </c>
      <c r="I33" s="45">
        <f>G33/F33*100</f>
        <v>102.83754649118409</v>
      </c>
    </row>
    <row r="34" spans="1:10" ht="30" customHeight="1" x14ac:dyDescent="0.2">
      <c r="A34" s="47">
        <v>6711</v>
      </c>
      <c r="B34" s="48" t="s">
        <v>58</v>
      </c>
      <c r="C34" s="49">
        <v>1348388</v>
      </c>
      <c r="D34" s="49">
        <v>0</v>
      </c>
      <c r="E34" s="49">
        <v>1430896</v>
      </c>
      <c r="F34" s="49">
        <v>0</v>
      </c>
      <c r="G34" s="49">
        <v>1216310.94</v>
      </c>
      <c r="H34" s="44">
        <f t="shared" si="1"/>
        <v>85.003448189106678</v>
      </c>
      <c r="I34" s="45">
        <v>0</v>
      </c>
    </row>
    <row r="35" spans="1:10" ht="37.5" customHeight="1" x14ac:dyDescent="0.2">
      <c r="A35" s="47">
        <v>6712</v>
      </c>
      <c r="B35" s="57" t="s">
        <v>59</v>
      </c>
      <c r="C35" s="49">
        <v>0</v>
      </c>
      <c r="D35" s="49">
        <v>0</v>
      </c>
      <c r="E35" s="49">
        <v>13150</v>
      </c>
      <c r="F35" s="49">
        <v>0</v>
      </c>
      <c r="G35" s="49">
        <v>75761.59</v>
      </c>
      <c r="H35" s="44">
        <f t="shared" si="1"/>
        <v>576.13376425855506</v>
      </c>
      <c r="I35" s="45">
        <v>0</v>
      </c>
      <c r="J35" s="58"/>
    </row>
    <row r="36" spans="1:10" s="46" customFormat="1" ht="30" customHeight="1" x14ac:dyDescent="0.2">
      <c r="A36" s="59">
        <v>7</v>
      </c>
      <c r="B36" s="60" t="s">
        <v>60</v>
      </c>
      <c r="C36" s="61">
        <f>SUM(C37,C39)</f>
        <v>798</v>
      </c>
      <c r="D36" s="61">
        <f>SUM(D37,D39)</f>
        <v>800</v>
      </c>
      <c r="E36" s="61">
        <f>SUM(E37,E39)</f>
        <v>798</v>
      </c>
      <c r="F36" s="61">
        <f>SUM(F37,F39)</f>
        <v>800</v>
      </c>
      <c r="G36" s="61">
        <f>SUM(G37,G39)</f>
        <v>864.5</v>
      </c>
      <c r="H36" s="40">
        <f t="shared" si="1"/>
        <v>108.33333333333333</v>
      </c>
      <c r="I36" s="40">
        <f>G36/F36*100</f>
        <v>108.0625</v>
      </c>
      <c r="J36" s="58"/>
    </row>
    <row r="37" spans="1:10" s="46" customFormat="1" ht="30" customHeight="1" x14ac:dyDescent="0.2">
      <c r="A37" s="62">
        <v>71</v>
      </c>
      <c r="B37" s="63" t="s">
        <v>61</v>
      </c>
      <c r="C37" s="64">
        <f>C38</f>
        <v>0</v>
      </c>
      <c r="D37" s="64">
        <f>D38</f>
        <v>0</v>
      </c>
      <c r="E37" s="64">
        <f>E38</f>
        <v>0</v>
      </c>
      <c r="F37" s="64">
        <v>0</v>
      </c>
      <c r="G37" s="64">
        <v>0</v>
      </c>
      <c r="H37" s="44">
        <v>0</v>
      </c>
      <c r="I37" s="45">
        <v>0</v>
      </c>
      <c r="J37" s="58"/>
    </row>
    <row r="38" spans="1:10" ht="30" customHeight="1" x14ac:dyDescent="0.2">
      <c r="A38" s="65">
        <v>711</v>
      </c>
      <c r="B38" s="66" t="s">
        <v>62</v>
      </c>
      <c r="C38" s="67">
        <v>0</v>
      </c>
      <c r="D38" s="49">
        <v>0</v>
      </c>
      <c r="E38" s="49">
        <v>0</v>
      </c>
      <c r="F38" s="49">
        <v>0</v>
      </c>
      <c r="G38" s="49">
        <v>0</v>
      </c>
      <c r="H38" s="44">
        <v>0</v>
      </c>
      <c r="I38" s="44">
        <v>0</v>
      </c>
      <c r="J38" s="58"/>
    </row>
    <row r="39" spans="1:10" s="46" customFormat="1" ht="30" customHeight="1" x14ac:dyDescent="0.2">
      <c r="A39" s="62">
        <v>72</v>
      </c>
      <c r="B39" s="63" t="s">
        <v>63</v>
      </c>
      <c r="C39" s="64">
        <f>SUM(C40)</f>
        <v>798</v>
      </c>
      <c r="D39" s="64">
        <v>800</v>
      </c>
      <c r="E39" s="64">
        <f>E40</f>
        <v>798</v>
      </c>
      <c r="F39" s="64">
        <v>800</v>
      </c>
      <c r="G39" s="64">
        <f>G40</f>
        <v>864.5</v>
      </c>
      <c r="H39" s="44">
        <f>G39/E39*100</f>
        <v>108.33333333333333</v>
      </c>
      <c r="I39" s="45">
        <f>G39/F39*100</f>
        <v>108.0625</v>
      </c>
      <c r="J39" s="58"/>
    </row>
    <row r="40" spans="1:10" ht="30" customHeight="1" x14ac:dyDescent="0.2">
      <c r="A40" s="65">
        <v>721</v>
      </c>
      <c r="B40" s="66" t="s">
        <v>64</v>
      </c>
      <c r="C40" s="67">
        <v>798</v>
      </c>
      <c r="D40" s="49">
        <v>800</v>
      </c>
      <c r="E40" s="49">
        <v>798</v>
      </c>
      <c r="F40" s="49">
        <v>800</v>
      </c>
      <c r="G40" s="49">
        <f>G41</f>
        <v>864.5</v>
      </c>
      <c r="H40" s="44">
        <f>G40/E40*100</f>
        <v>108.33333333333333</v>
      </c>
      <c r="I40" s="45">
        <f>G40/F40*100</f>
        <v>108.0625</v>
      </c>
      <c r="J40" s="58"/>
    </row>
    <row r="41" spans="1:10" ht="30" customHeight="1" x14ac:dyDescent="0.2">
      <c r="A41" s="65">
        <v>7211</v>
      </c>
      <c r="B41" s="66" t="s">
        <v>355</v>
      </c>
      <c r="C41" s="67">
        <v>798</v>
      </c>
      <c r="D41" s="49">
        <v>0</v>
      </c>
      <c r="E41" s="49">
        <v>798</v>
      </c>
      <c r="F41" s="49">
        <v>0</v>
      </c>
      <c r="G41" s="49">
        <v>864.5</v>
      </c>
      <c r="H41" s="44">
        <f>G41/E41*100</f>
        <v>108.33333333333333</v>
      </c>
      <c r="I41" s="45">
        <v>0</v>
      </c>
      <c r="J41" s="58"/>
    </row>
    <row r="42" spans="1:10" ht="30" customHeight="1" x14ac:dyDescent="0.2">
      <c r="A42" s="65">
        <v>722</v>
      </c>
      <c r="B42" s="66" t="s">
        <v>65</v>
      </c>
      <c r="C42" s="67">
        <v>0</v>
      </c>
      <c r="D42" s="49">
        <v>0</v>
      </c>
      <c r="E42" s="49">
        <v>0</v>
      </c>
      <c r="F42" s="49">
        <v>0</v>
      </c>
      <c r="G42" s="49">
        <v>0</v>
      </c>
      <c r="H42" s="44">
        <v>0</v>
      </c>
      <c r="I42" s="44">
        <v>0</v>
      </c>
      <c r="J42" s="58"/>
    </row>
    <row r="43" spans="1:10" ht="30" customHeight="1" x14ac:dyDescent="0.2">
      <c r="A43" s="68">
        <v>723</v>
      </c>
      <c r="B43" s="69" t="s">
        <v>66</v>
      </c>
      <c r="C43" s="70">
        <v>0</v>
      </c>
      <c r="D43" s="71">
        <v>0</v>
      </c>
      <c r="E43" s="71">
        <v>0</v>
      </c>
      <c r="F43" s="71">
        <v>0</v>
      </c>
      <c r="G43" s="71">
        <v>0</v>
      </c>
      <c r="H43" s="44">
        <v>0</v>
      </c>
      <c r="I43" s="44">
        <v>0</v>
      </c>
      <c r="J43" s="58"/>
    </row>
    <row r="44" spans="1:10" s="46" customFormat="1" ht="30" customHeight="1" x14ac:dyDescent="0.2">
      <c r="A44" s="72">
        <v>8</v>
      </c>
      <c r="B44" s="60" t="s">
        <v>67</v>
      </c>
      <c r="C44" s="39">
        <f>SUM(C45,C47,C49)</f>
        <v>0</v>
      </c>
      <c r="D44" s="39">
        <f>SUM(D45,D47,D49)</f>
        <v>0</v>
      </c>
      <c r="E44" s="39">
        <f>SUM(E45,E47,E49)</f>
        <v>0</v>
      </c>
      <c r="F44" s="39">
        <v>0</v>
      </c>
      <c r="G44" s="39">
        <v>0</v>
      </c>
      <c r="H44" s="40">
        <v>0</v>
      </c>
      <c r="I44" s="40">
        <v>0</v>
      </c>
      <c r="J44" s="58"/>
    </row>
    <row r="45" spans="1:10" s="46" customFormat="1" ht="30" customHeight="1" x14ac:dyDescent="0.2">
      <c r="A45" s="73">
        <v>81</v>
      </c>
      <c r="B45" s="63" t="s">
        <v>68</v>
      </c>
      <c r="C45" s="43">
        <f>SUM(C46:C46)</f>
        <v>0</v>
      </c>
      <c r="D45" s="43">
        <f>SUM(D46:D46)</f>
        <v>0</v>
      </c>
      <c r="E45" s="43">
        <f>SUM(E46:E46)</f>
        <v>0</v>
      </c>
      <c r="F45" s="43">
        <v>0</v>
      </c>
      <c r="G45" s="43">
        <v>0</v>
      </c>
      <c r="H45" s="44">
        <v>0</v>
      </c>
      <c r="I45" s="44">
        <v>0</v>
      </c>
      <c r="J45" s="58"/>
    </row>
    <row r="46" spans="1:10" ht="30" customHeight="1" x14ac:dyDescent="0.2">
      <c r="A46" s="74">
        <v>818</v>
      </c>
      <c r="B46" s="66" t="s">
        <v>69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4">
        <v>0</v>
      </c>
      <c r="I46" s="44"/>
      <c r="J46" s="58"/>
    </row>
    <row r="47" spans="1:10" s="46" customFormat="1" ht="30" customHeight="1" x14ac:dyDescent="0.2">
      <c r="A47" s="73">
        <v>83</v>
      </c>
      <c r="B47" s="63" t="s">
        <v>70</v>
      </c>
      <c r="C47" s="43">
        <f>C48</f>
        <v>0</v>
      </c>
      <c r="D47" s="43">
        <f>D48</f>
        <v>0</v>
      </c>
      <c r="E47" s="43">
        <v>0</v>
      </c>
      <c r="F47" s="43">
        <v>0</v>
      </c>
      <c r="G47" s="43">
        <v>0</v>
      </c>
      <c r="H47" s="44">
        <v>0</v>
      </c>
      <c r="I47" s="44">
        <v>0</v>
      </c>
      <c r="J47" s="58"/>
    </row>
    <row r="48" spans="1:10" ht="30" customHeight="1" x14ac:dyDescent="0.2">
      <c r="A48" s="74">
        <v>832</v>
      </c>
      <c r="B48" s="66" t="s">
        <v>71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4">
        <v>0</v>
      </c>
      <c r="I48" s="44"/>
      <c r="J48" s="58"/>
    </row>
    <row r="49" spans="1:10" s="46" customFormat="1" ht="30" customHeight="1" x14ac:dyDescent="0.2">
      <c r="A49" s="73">
        <v>84</v>
      </c>
      <c r="B49" s="63" t="s">
        <v>72</v>
      </c>
      <c r="C49" s="43">
        <f>SUM(C52:C52)</f>
        <v>0</v>
      </c>
      <c r="D49" s="43">
        <f>SUM(D52:D52)</f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58"/>
    </row>
    <row r="50" spans="1:10" s="46" customFormat="1" ht="30" customHeight="1" x14ac:dyDescent="0.2">
      <c r="A50" s="74">
        <v>844</v>
      </c>
      <c r="B50" s="66" t="s">
        <v>73</v>
      </c>
      <c r="C50" s="49">
        <v>0</v>
      </c>
      <c r="D50" s="43">
        <v>0</v>
      </c>
      <c r="E50" s="43">
        <v>0</v>
      </c>
      <c r="F50" s="43">
        <v>0</v>
      </c>
      <c r="G50" s="43">
        <v>0</v>
      </c>
      <c r="H50" s="44">
        <v>0</v>
      </c>
      <c r="I50" s="44"/>
      <c r="J50" s="58"/>
    </row>
    <row r="51" spans="1:10" ht="30" customHeight="1" x14ac:dyDescent="0.2">
      <c r="A51" s="75" t="s">
        <v>74</v>
      </c>
      <c r="B51" s="76"/>
      <c r="C51" s="39">
        <f>SUM(C9+C36)</f>
        <v>6424633</v>
      </c>
      <c r="D51" s="77">
        <f>SUM(D9,D36,D44)</f>
        <v>7582081.6399999987</v>
      </c>
      <c r="E51" s="77">
        <f>SUM(E9,E36,E44)</f>
        <v>7049955</v>
      </c>
      <c r="F51" s="77">
        <f>F9+F36</f>
        <v>7498759.5899999999</v>
      </c>
      <c r="G51" s="77">
        <f>SUM(G9,G36,G44)</f>
        <v>7060609.2100000009</v>
      </c>
      <c r="H51" s="40">
        <f>G51/E51*100</f>
        <v>100.15112451072383</v>
      </c>
      <c r="I51" s="40">
        <f>G51/F51*100</f>
        <v>94.15702857597546</v>
      </c>
      <c r="J51" s="58"/>
    </row>
    <row r="52" spans="1:10" ht="30" customHeight="1" x14ac:dyDescent="0.2">
      <c r="A52" s="74">
        <v>9221</v>
      </c>
      <c r="B52" s="66" t="s">
        <v>354</v>
      </c>
      <c r="C52" s="49">
        <v>0</v>
      </c>
      <c r="D52" s="49">
        <v>0</v>
      </c>
      <c r="E52" s="49">
        <v>36428</v>
      </c>
      <c r="F52" s="49">
        <v>21390.22</v>
      </c>
      <c r="G52" s="49">
        <v>10635.35</v>
      </c>
      <c r="H52" s="44">
        <f>G52/E52*100</f>
        <v>29.195536400570994</v>
      </c>
      <c r="I52" s="45">
        <f>G52/F52*100</f>
        <v>49.720619984273185</v>
      </c>
      <c r="J52" s="58"/>
    </row>
    <row r="53" spans="1:10" ht="30" customHeight="1" x14ac:dyDescent="0.2">
      <c r="A53" s="74">
        <v>9222</v>
      </c>
      <c r="B53" s="66" t="s">
        <v>356</v>
      </c>
      <c r="C53" s="49">
        <v>-25309</v>
      </c>
      <c r="D53" s="49">
        <v>-15038</v>
      </c>
      <c r="E53" s="49"/>
      <c r="F53" s="49"/>
      <c r="G53" s="49"/>
      <c r="H53" s="44"/>
      <c r="I53" s="44"/>
      <c r="J53" s="58"/>
    </row>
    <row r="54" spans="1:10" ht="30" customHeight="1" x14ac:dyDescent="0.2">
      <c r="A54" s="78"/>
      <c r="B54" s="79"/>
      <c r="C54" s="80"/>
      <c r="D54" s="80"/>
      <c r="E54" s="80"/>
      <c r="F54" s="80"/>
      <c r="G54" s="80"/>
      <c r="H54" s="81"/>
      <c r="I54" s="81"/>
    </row>
    <row r="55" spans="1:10" s="82" customFormat="1" ht="20.25" customHeight="1" x14ac:dyDescent="0.2">
      <c r="A55" s="212" t="s">
        <v>75</v>
      </c>
      <c r="B55" s="212"/>
      <c r="C55" s="212"/>
      <c r="D55" s="212"/>
      <c r="E55" s="212"/>
      <c r="F55" s="212"/>
      <c r="G55" s="212"/>
      <c r="H55" s="212"/>
      <c r="I55" s="212"/>
    </row>
    <row r="56" spans="1:10" s="84" customFormat="1" ht="44.25" customHeight="1" x14ac:dyDescent="0.25">
      <c r="A56" s="83" t="s">
        <v>76</v>
      </c>
      <c r="B56" s="28" t="s">
        <v>77</v>
      </c>
      <c r="C56" s="29" t="s">
        <v>30</v>
      </c>
      <c r="D56" s="30" t="s">
        <v>78</v>
      </c>
      <c r="E56" s="30" t="s">
        <v>32</v>
      </c>
      <c r="F56" s="30" t="s">
        <v>357</v>
      </c>
      <c r="G56" s="30" t="s">
        <v>358</v>
      </c>
      <c r="H56" s="35" t="s">
        <v>0</v>
      </c>
      <c r="I56" s="35" t="s">
        <v>0</v>
      </c>
    </row>
    <row r="57" spans="1:10" s="82" customFormat="1" x14ac:dyDescent="0.2">
      <c r="A57" s="213">
        <v>1</v>
      </c>
      <c r="B57" s="213"/>
      <c r="C57" s="33">
        <v>2</v>
      </c>
      <c r="D57" s="34">
        <v>3</v>
      </c>
      <c r="E57" s="34">
        <v>4</v>
      </c>
      <c r="F57" s="34">
        <v>5</v>
      </c>
      <c r="G57" s="34">
        <v>6</v>
      </c>
      <c r="H57" s="35" t="s">
        <v>359</v>
      </c>
      <c r="I57" s="35" t="s">
        <v>360</v>
      </c>
    </row>
    <row r="58" spans="1:10" s="82" customFormat="1" ht="20.25" customHeight="1" x14ac:dyDescent="0.2">
      <c r="A58" s="85">
        <v>1</v>
      </c>
      <c r="B58" s="85" t="s">
        <v>79</v>
      </c>
      <c r="C58" s="86">
        <v>1348388</v>
      </c>
      <c r="D58" s="86">
        <v>1441668.84</v>
      </c>
      <c r="E58" s="86">
        <v>1420216</v>
      </c>
      <c r="F58" s="86">
        <v>1256421</v>
      </c>
      <c r="G58" s="86">
        <v>1292072.53</v>
      </c>
      <c r="H58" s="45">
        <f t="shared" ref="H58:H64" si="2">G58/E58*100</f>
        <v>90.977184456448882</v>
      </c>
      <c r="I58" s="45">
        <f t="shared" ref="I58:I64" si="3">G58/F58*100</f>
        <v>102.83754649118409</v>
      </c>
    </row>
    <row r="59" spans="1:10" s="82" customFormat="1" ht="20.25" customHeight="1" x14ac:dyDescent="0.2">
      <c r="A59" s="85">
        <v>3</v>
      </c>
      <c r="B59" s="85" t="s">
        <v>80</v>
      </c>
      <c r="C59" s="86">
        <v>13350</v>
      </c>
      <c r="D59" s="86">
        <v>27579.89</v>
      </c>
      <c r="E59" s="86">
        <v>2512</v>
      </c>
      <c r="F59" s="86">
        <v>21522.35</v>
      </c>
      <c r="G59" s="86">
        <v>0.25</v>
      </c>
      <c r="H59" s="45">
        <f t="shared" si="2"/>
        <v>9.9522292993630586E-3</v>
      </c>
      <c r="I59" s="45">
        <f t="shared" si="3"/>
        <v>1.1615831914265869E-3</v>
      </c>
    </row>
    <row r="60" spans="1:10" s="82" customFormat="1" ht="20.25" customHeight="1" x14ac:dyDescent="0.2">
      <c r="A60" s="85">
        <v>4</v>
      </c>
      <c r="B60" s="85" t="s">
        <v>81</v>
      </c>
      <c r="C60" s="86">
        <v>93043</v>
      </c>
      <c r="D60" s="86">
        <v>132358.49</v>
      </c>
      <c r="E60" s="86">
        <v>87759</v>
      </c>
      <c r="F60" s="86">
        <v>162581.84</v>
      </c>
      <c r="G60" s="86">
        <v>158669.82</v>
      </c>
      <c r="H60" s="45">
        <f t="shared" si="2"/>
        <v>180.80176392164907</v>
      </c>
      <c r="I60" s="45">
        <f t="shared" si="3"/>
        <v>97.593814905773002</v>
      </c>
    </row>
    <row r="61" spans="1:10" s="82" customFormat="1" ht="20.25" customHeight="1" x14ac:dyDescent="0.2">
      <c r="A61" s="85">
        <v>5</v>
      </c>
      <c r="B61" s="85" t="s">
        <v>82</v>
      </c>
      <c r="C61" s="86">
        <v>4954054</v>
      </c>
      <c r="D61" s="86">
        <v>5933684.4199999999</v>
      </c>
      <c r="E61" s="86">
        <v>5496237</v>
      </c>
      <c r="F61" s="86">
        <v>6017757.7800000003</v>
      </c>
      <c r="G61" s="86">
        <v>5589193.9000000004</v>
      </c>
      <c r="H61" s="45">
        <f t="shared" si="2"/>
        <v>101.69128259934934</v>
      </c>
      <c r="I61" s="45">
        <f t="shared" si="3"/>
        <v>92.878346127118462</v>
      </c>
    </row>
    <row r="62" spans="1:10" s="82" customFormat="1" ht="20.25" customHeight="1" x14ac:dyDescent="0.2">
      <c r="A62" s="85" t="s">
        <v>83</v>
      </c>
      <c r="B62" s="85" t="s">
        <v>84</v>
      </c>
      <c r="C62" s="86">
        <v>15000</v>
      </c>
      <c r="D62" s="86">
        <v>45990</v>
      </c>
      <c r="E62" s="86">
        <v>42433</v>
      </c>
      <c r="F62" s="86">
        <v>39676.620000000003</v>
      </c>
      <c r="G62" s="86">
        <v>19808.21</v>
      </c>
      <c r="H62" s="45">
        <f t="shared" si="2"/>
        <v>46.681144392336151</v>
      </c>
      <c r="I62" s="45">
        <f t="shared" si="3"/>
        <v>49.92413668301382</v>
      </c>
    </row>
    <row r="63" spans="1:10" s="82" customFormat="1" ht="20.25" customHeight="1" x14ac:dyDescent="0.2">
      <c r="A63" s="85" t="s">
        <v>85</v>
      </c>
      <c r="B63" s="85" t="s">
        <v>86</v>
      </c>
      <c r="C63" s="86">
        <v>798</v>
      </c>
      <c r="D63" s="86">
        <v>800</v>
      </c>
      <c r="E63" s="86">
        <v>798</v>
      </c>
      <c r="F63" s="86">
        <v>800</v>
      </c>
      <c r="G63" s="86">
        <v>864.5</v>
      </c>
      <c r="H63" s="45">
        <f t="shared" si="2"/>
        <v>108.33333333333333</v>
      </c>
      <c r="I63" s="45">
        <f t="shared" si="3"/>
        <v>108.0625</v>
      </c>
    </row>
    <row r="64" spans="1:10" s="89" customFormat="1" ht="20.25" customHeight="1" x14ac:dyDescent="0.2">
      <c r="A64" s="85"/>
      <c r="B64" s="87" t="s">
        <v>87</v>
      </c>
      <c r="C64" s="88">
        <f>SUM(C58:C63)</f>
        <v>6424633</v>
      </c>
      <c r="D64" s="88">
        <f>SUM(D58:D63)</f>
        <v>7582081.6399999997</v>
      </c>
      <c r="E64" s="88">
        <f>SUM(E58:E63)</f>
        <v>7049955</v>
      </c>
      <c r="F64" s="88">
        <f>SUM(F58:F63)</f>
        <v>7498759.5900000008</v>
      </c>
      <c r="G64" s="88">
        <f>SUM(G58:G63)</f>
        <v>7060609.21</v>
      </c>
      <c r="H64" s="45">
        <f t="shared" si="2"/>
        <v>100.15112451072383</v>
      </c>
      <c r="I64" s="45">
        <f t="shared" si="3"/>
        <v>94.157028575975446</v>
      </c>
    </row>
    <row r="65" spans="1:9" s="89" customFormat="1" x14ac:dyDescent="0.2">
      <c r="A65" s="90"/>
      <c r="B65" s="91"/>
      <c r="C65" s="92"/>
      <c r="D65" s="92"/>
      <c r="E65" s="92"/>
      <c r="F65" s="92"/>
      <c r="G65" s="92"/>
      <c r="H65" s="93"/>
      <c r="I65" s="93"/>
    </row>
    <row r="66" spans="1:9" x14ac:dyDescent="0.2">
      <c r="A66" s="16"/>
      <c r="B66" s="16"/>
      <c r="C66" s="16"/>
      <c r="D66" s="16"/>
      <c r="E66" s="171"/>
      <c r="F66" s="179"/>
      <c r="G66" s="214" t="s">
        <v>346</v>
      </c>
      <c r="H66" s="214"/>
      <c r="I66" s="214"/>
    </row>
    <row r="67" spans="1:9" x14ac:dyDescent="0.2">
      <c r="A67" s="16"/>
      <c r="B67" s="16"/>
      <c r="C67" s="16"/>
      <c r="D67" s="16"/>
      <c r="E67" s="208" t="s">
        <v>409</v>
      </c>
      <c r="F67" s="208"/>
      <c r="G67" s="208"/>
      <c r="H67" s="208"/>
      <c r="I67" s="208"/>
    </row>
    <row r="68" spans="1:9" x14ac:dyDescent="0.2">
      <c r="A68" s="16" t="s">
        <v>411</v>
      </c>
      <c r="B68" s="16"/>
      <c r="C68" s="16"/>
      <c r="D68" s="16"/>
      <c r="E68" s="16"/>
      <c r="F68" s="16"/>
      <c r="G68" s="16"/>
      <c r="H68" s="16"/>
    </row>
  </sheetData>
  <mergeCells count="10">
    <mergeCell ref="A1:C1"/>
    <mergeCell ref="A2:C2"/>
    <mergeCell ref="A3:C3"/>
    <mergeCell ref="A4:C4"/>
    <mergeCell ref="E67:I67"/>
    <mergeCell ref="A6:I6"/>
    <mergeCell ref="A8:B8"/>
    <mergeCell ref="A55:I55"/>
    <mergeCell ref="A57:B57"/>
    <mergeCell ref="G66:I6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A82" workbookViewId="0">
      <selection activeCell="D110" sqref="D110:D111"/>
    </sheetView>
  </sheetViews>
  <sheetFormatPr defaultRowHeight="12.75" x14ac:dyDescent="0.2"/>
  <cols>
    <col min="1" max="1" width="6.7109375" style="94" customWidth="1"/>
    <col min="2" max="2" width="30.85546875" style="26" customWidth="1"/>
    <col min="3" max="3" width="14" style="119" customWidth="1"/>
    <col min="4" max="4" width="12.85546875" style="119" customWidth="1"/>
    <col min="5" max="5" width="13" style="119" customWidth="1"/>
    <col min="6" max="6" width="12.7109375" style="119" customWidth="1"/>
    <col min="7" max="7" width="12" style="119" customWidth="1"/>
    <col min="8" max="8" width="13.85546875" style="120" customWidth="1"/>
    <col min="9" max="9" width="14.140625" style="96" customWidth="1"/>
    <col min="10" max="12" width="15.28515625" style="26" customWidth="1"/>
    <col min="13" max="16" width="15.140625" style="26" customWidth="1"/>
    <col min="17" max="17" width="16.7109375" style="26" hidden="1" customWidth="1"/>
    <col min="18" max="18" width="16.42578125" style="26" hidden="1" customWidth="1"/>
    <col min="19" max="19" width="12.5703125" style="26" hidden="1" customWidth="1"/>
    <col min="20" max="20" width="15.140625" style="26" customWidth="1"/>
    <col min="21" max="257" width="9.140625" style="26"/>
    <col min="258" max="258" width="9.28515625" style="26" customWidth="1"/>
    <col min="259" max="259" width="42.28515625" style="26" customWidth="1"/>
    <col min="260" max="260" width="17.7109375" style="26" customWidth="1"/>
    <col min="261" max="261" width="16.7109375" style="26" customWidth="1"/>
    <col min="262" max="262" width="11.85546875" style="26" customWidth="1"/>
    <col min="263" max="263" width="19" style="26" customWidth="1"/>
    <col min="264" max="264" width="16.7109375" style="26" customWidth="1"/>
    <col min="265" max="265" width="18.5703125" style="26" customWidth="1"/>
    <col min="266" max="268" width="15.28515625" style="26" customWidth="1"/>
    <col min="269" max="272" width="15.140625" style="26" customWidth="1"/>
    <col min="273" max="275" width="0" style="26" hidden="1" customWidth="1"/>
    <col min="276" max="276" width="15.140625" style="26" customWidth="1"/>
    <col min="277" max="513" width="9.140625" style="26"/>
    <col min="514" max="514" width="9.28515625" style="26" customWidth="1"/>
    <col min="515" max="515" width="42.28515625" style="26" customWidth="1"/>
    <col min="516" max="516" width="17.7109375" style="26" customWidth="1"/>
    <col min="517" max="517" width="16.7109375" style="26" customWidth="1"/>
    <col min="518" max="518" width="11.85546875" style="26" customWidth="1"/>
    <col min="519" max="519" width="19" style="26" customWidth="1"/>
    <col min="520" max="520" width="16.7109375" style="26" customWidth="1"/>
    <col min="521" max="521" width="18.5703125" style="26" customWidth="1"/>
    <col min="522" max="524" width="15.28515625" style="26" customWidth="1"/>
    <col min="525" max="528" width="15.140625" style="26" customWidth="1"/>
    <col min="529" max="531" width="0" style="26" hidden="1" customWidth="1"/>
    <col min="532" max="532" width="15.140625" style="26" customWidth="1"/>
    <col min="533" max="769" width="9.140625" style="26"/>
    <col min="770" max="770" width="9.28515625" style="26" customWidth="1"/>
    <col min="771" max="771" width="42.28515625" style="26" customWidth="1"/>
    <col min="772" max="772" width="17.7109375" style="26" customWidth="1"/>
    <col min="773" max="773" width="16.7109375" style="26" customWidth="1"/>
    <col min="774" max="774" width="11.85546875" style="26" customWidth="1"/>
    <col min="775" max="775" width="19" style="26" customWidth="1"/>
    <col min="776" max="776" width="16.7109375" style="26" customWidth="1"/>
    <col min="777" max="777" width="18.5703125" style="26" customWidth="1"/>
    <col min="778" max="780" width="15.28515625" style="26" customWidth="1"/>
    <col min="781" max="784" width="15.140625" style="26" customWidth="1"/>
    <col min="785" max="787" width="0" style="26" hidden="1" customWidth="1"/>
    <col min="788" max="788" width="15.140625" style="26" customWidth="1"/>
    <col min="789" max="1025" width="9.140625" style="26"/>
    <col min="1026" max="1026" width="9.28515625" style="26" customWidth="1"/>
    <col min="1027" max="1027" width="42.28515625" style="26" customWidth="1"/>
    <col min="1028" max="1028" width="17.7109375" style="26" customWidth="1"/>
    <col min="1029" max="1029" width="16.7109375" style="26" customWidth="1"/>
    <col min="1030" max="1030" width="11.85546875" style="26" customWidth="1"/>
    <col min="1031" max="1031" width="19" style="26" customWidth="1"/>
    <col min="1032" max="1032" width="16.7109375" style="26" customWidth="1"/>
    <col min="1033" max="1033" width="18.5703125" style="26" customWidth="1"/>
    <col min="1034" max="1036" width="15.28515625" style="26" customWidth="1"/>
    <col min="1037" max="1040" width="15.140625" style="26" customWidth="1"/>
    <col min="1041" max="1043" width="0" style="26" hidden="1" customWidth="1"/>
    <col min="1044" max="1044" width="15.140625" style="26" customWidth="1"/>
    <col min="1045" max="1281" width="9.140625" style="26"/>
    <col min="1282" max="1282" width="9.28515625" style="26" customWidth="1"/>
    <col min="1283" max="1283" width="42.28515625" style="26" customWidth="1"/>
    <col min="1284" max="1284" width="17.7109375" style="26" customWidth="1"/>
    <col min="1285" max="1285" width="16.7109375" style="26" customWidth="1"/>
    <col min="1286" max="1286" width="11.85546875" style="26" customWidth="1"/>
    <col min="1287" max="1287" width="19" style="26" customWidth="1"/>
    <col min="1288" max="1288" width="16.7109375" style="26" customWidth="1"/>
    <col min="1289" max="1289" width="18.5703125" style="26" customWidth="1"/>
    <col min="1290" max="1292" width="15.28515625" style="26" customWidth="1"/>
    <col min="1293" max="1296" width="15.140625" style="26" customWidth="1"/>
    <col min="1297" max="1299" width="0" style="26" hidden="1" customWidth="1"/>
    <col min="1300" max="1300" width="15.140625" style="26" customWidth="1"/>
    <col min="1301" max="1537" width="9.140625" style="26"/>
    <col min="1538" max="1538" width="9.28515625" style="26" customWidth="1"/>
    <col min="1539" max="1539" width="42.28515625" style="26" customWidth="1"/>
    <col min="1540" max="1540" width="17.7109375" style="26" customWidth="1"/>
    <col min="1541" max="1541" width="16.7109375" style="26" customWidth="1"/>
    <col min="1542" max="1542" width="11.85546875" style="26" customWidth="1"/>
    <col min="1543" max="1543" width="19" style="26" customWidth="1"/>
    <col min="1544" max="1544" width="16.7109375" style="26" customWidth="1"/>
    <col min="1545" max="1545" width="18.5703125" style="26" customWidth="1"/>
    <col min="1546" max="1548" width="15.28515625" style="26" customWidth="1"/>
    <col min="1549" max="1552" width="15.140625" style="26" customWidth="1"/>
    <col min="1553" max="1555" width="0" style="26" hidden="1" customWidth="1"/>
    <col min="1556" max="1556" width="15.140625" style="26" customWidth="1"/>
    <col min="1557" max="1793" width="9.140625" style="26"/>
    <col min="1794" max="1794" width="9.28515625" style="26" customWidth="1"/>
    <col min="1795" max="1795" width="42.28515625" style="26" customWidth="1"/>
    <col min="1796" max="1796" width="17.7109375" style="26" customWidth="1"/>
    <col min="1797" max="1797" width="16.7109375" style="26" customWidth="1"/>
    <col min="1798" max="1798" width="11.85546875" style="26" customWidth="1"/>
    <col min="1799" max="1799" width="19" style="26" customWidth="1"/>
    <col min="1800" max="1800" width="16.7109375" style="26" customWidth="1"/>
    <col min="1801" max="1801" width="18.5703125" style="26" customWidth="1"/>
    <col min="1802" max="1804" width="15.28515625" style="26" customWidth="1"/>
    <col min="1805" max="1808" width="15.140625" style="26" customWidth="1"/>
    <col min="1809" max="1811" width="0" style="26" hidden="1" customWidth="1"/>
    <col min="1812" max="1812" width="15.140625" style="26" customWidth="1"/>
    <col min="1813" max="2049" width="9.140625" style="26"/>
    <col min="2050" max="2050" width="9.28515625" style="26" customWidth="1"/>
    <col min="2051" max="2051" width="42.28515625" style="26" customWidth="1"/>
    <col min="2052" max="2052" width="17.7109375" style="26" customWidth="1"/>
    <col min="2053" max="2053" width="16.7109375" style="26" customWidth="1"/>
    <col min="2054" max="2054" width="11.85546875" style="26" customWidth="1"/>
    <col min="2055" max="2055" width="19" style="26" customWidth="1"/>
    <col min="2056" max="2056" width="16.7109375" style="26" customWidth="1"/>
    <col min="2057" max="2057" width="18.5703125" style="26" customWidth="1"/>
    <col min="2058" max="2060" width="15.28515625" style="26" customWidth="1"/>
    <col min="2061" max="2064" width="15.140625" style="26" customWidth="1"/>
    <col min="2065" max="2067" width="0" style="26" hidden="1" customWidth="1"/>
    <col min="2068" max="2068" width="15.140625" style="26" customWidth="1"/>
    <col min="2069" max="2305" width="9.140625" style="26"/>
    <col min="2306" max="2306" width="9.28515625" style="26" customWidth="1"/>
    <col min="2307" max="2307" width="42.28515625" style="26" customWidth="1"/>
    <col min="2308" max="2308" width="17.7109375" style="26" customWidth="1"/>
    <col min="2309" max="2309" width="16.7109375" style="26" customWidth="1"/>
    <col min="2310" max="2310" width="11.85546875" style="26" customWidth="1"/>
    <col min="2311" max="2311" width="19" style="26" customWidth="1"/>
    <col min="2312" max="2312" width="16.7109375" style="26" customWidth="1"/>
    <col min="2313" max="2313" width="18.5703125" style="26" customWidth="1"/>
    <col min="2314" max="2316" width="15.28515625" style="26" customWidth="1"/>
    <col min="2317" max="2320" width="15.140625" style="26" customWidth="1"/>
    <col min="2321" max="2323" width="0" style="26" hidden="1" customWidth="1"/>
    <col min="2324" max="2324" width="15.140625" style="26" customWidth="1"/>
    <col min="2325" max="2561" width="9.140625" style="26"/>
    <col min="2562" max="2562" width="9.28515625" style="26" customWidth="1"/>
    <col min="2563" max="2563" width="42.28515625" style="26" customWidth="1"/>
    <col min="2564" max="2564" width="17.7109375" style="26" customWidth="1"/>
    <col min="2565" max="2565" width="16.7109375" style="26" customWidth="1"/>
    <col min="2566" max="2566" width="11.85546875" style="26" customWidth="1"/>
    <col min="2567" max="2567" width="19" style="26" customWidth="1"/>
    <col min="2568" max="2568" width="16.7109375" style="26" customWidth="1"/>
    <col min="2569" max="2569" width="18.5703125" style="26" customWidth="1"/>
    <col min="2570" max="2572" width="15.28515625" style="26" customWidth="1"/>
    <col min="2573" max="2576" width="15.140625" style="26" customWidth="1"/>
    <col min="2577" max="2579" width="0" style="26" hidden="1" customWidth="1"/>
    <col min="2580" max="2580" width="15.140625" style="26" customWidth="1"/>
    <col min="2581" max="2817" width="9.140625" style="26"/>
    <col min="2818" max="2818" width="9.28515625" style="26" customWidth="1"/>
    <col min="2819" max="2819" width="42.28515625" style="26" customWidth="1"/>
    <col min="2820" max="2820" width="17.7109375" style="26" customWidth="1"/>
    <col min="2821" max="2821" width="16.7109375" style="26" customWidth="1"/>
    <col min="2822" max="2822" width="11.85546875" style="26" customWidth="1"/>
    <col min="2823" max="2823" width="19" style="26" customWidth="1"/>
    <col min="2824" max="2824" width="16.7109375" style="26" customWidth="1"/>
    <col min="2825" max="2825" width="18.5703125" style="26" customWidth="1"/>
    <col min="2826" max="2828" width="15.28515625" style="26" customWidth="1"/>
    <col min="2829" max="2832" width="15.140625" style="26" customWidth="1"/>
    <col min="2833" max="2835" width="0" style="26" hidden="1" customWidth="1"/>
    <col min="2836" max="2836" width="15.140625" style="26" customWidth="1"/>
    <col min="2837" max="3073" width="9.140625" style="26"/>
    <col min="3074" max="3074" width="9.28515625" style="26" customWidth="1"/>
    <col min="3075" max="3075" width="42.28515625" style="26" customWidth="1"/>
    <col min="3076" max="3076" width="17.7109375" style="26" customWidth="1"/>
    <col min="3077" max="3077" width="16.7109375" style="26" customWidth="1"/>
    <col min="3078" max="3078" width="11.85546875" style="26" customWidth="1"/>
    <col min="3079" max="3079" width="19" style="26" customWidth="1"/>
    <col min="3080" max="3080" width="16.7109375" style="26" customWidth="1"/>
    <col min="3081" max="3081" width="18.5703125" style="26" customWidth="1"/>
    <col min="3082" max="3084" width="15.28515625" style="26" customWidth="1"/>
    <col min="3085" max="3088" width="15.140625" style="26" customWidth="1"/>
    <col min="3089" max="3091" width="0" style="26" hidden="1" customWidth="1"/>
    <col min="3092" max="3092" width="15.140625" style="26" customWidth="1"/>
    <col min="3093" max="3329" width="9.140625" style="26"/>
    <col min="3330" max="3330" width="9.28515625" style="26" customWidth="1"/>
    <col min="3331" max="3331" width="42.28515625" style="26" customWidth="1"/>
    <col min="3332" max="3332" width="17.7109375" style="26" customWidth="1"/>
    <col min="3333" max="3333" width="16.7109375" style="26" customWidth="1"/>
    <col min="3334" max="3334" width="11.85546875" style="26" customWidth="1"/>
    <col min="3335" max="3335" width="19" style="26" customWidth="1"/>
    <col min="3336" max="3336" width="16.7109375" style="26" customWidth="1"/>
    <col min="3337" max="3337" width="18.5703125" style="26" customWidth="1"/>
    <col min="3338" max="3340" width="15.28515625" style="26" customWidth="1"/>
    <col min="3341" max="3344" width="15.140625" style="26" customWidth="1"/>
    <col min="3345" max="3347" width="0" style="26" hidden="1" customWidth="1"/>
    <col min="3348" max="3348" width="15.140625" style="26" customWidth="1"/>
    <col min="3349" max="3585" width="9.140625" style="26"/>
    <col min="3586" max="3586" width="9.28515625" style="26" customWidth="1"/>
    <col min="3587" max="3587" width="42.28515625" style="26" customWidth="1"/>
    <col min="3588" max="3588" width="17.7109375" style="26" customWidth="1"/>
    <col min="3589" max="3589" width="16.7109375" style="26" customWidth="1"/>
    <col min="3590" max="3590" width="11.85546875" style="26" customWidth="1"/>
    <col min="3591" max="3591" width="19" style="26" customWidth="1"/>
    <col min="3592" max="3592" width="16.7109375" style="26" customWidth="1"/>
    <col min="3593" max="3593" width="18.5703125" style="26" customWidth="1"/>
    <col min="3594" max="3596" width="15.28515625" style="26" customWidth="1"/>
    <col min="3597" max="3600" width="15.140625" style="26" customWidth="1"/>
    <col min="3601" max="3603" width="0" style="26" hidden="1" customWidth="1"/>
    <col min="3604" max="3604" width="15.140625" style="26" customWidth="1"/>
    <col min="3605" max="3841" width="9.140625" style="26"/>
    <col min="3842" max="3842" width="9.28515625" style="26" customWidth="1"/>
    <col min="3843" max="3843" width="42.28515625" style="26" customWidth="1"/>
    <col min="3844" max="3844" width="17.7109375" style="26" customWidth="1"/>
    <col min="3845" max="3845" width="16.7109375" style="26" customWidth="1"/>
    <col min="3846" max="3846" width="11.85546875" style="26" customWidth="1"/>
    <col min="3847" max="3847" width="19" style="26" customWidth="1"/>
    <col min="3848" max="3848" width="16.7109375" style="26" customWidth="1"/>
    <col min="3849" max="3849" width="18.5703125" style="26" customWidth="1"/>
    <col min="3850" max="3852" width="15.28515625" style="26" customWidth="1"/>
    <col min="3853" max="3856" width="15.140625" style="26" customWidth="1"/>
    <col min="3857" max="3859" width="0" style="26" hidden="1" customWidth="1"/>
    <col min="3860" max="3860" width="15.140625" style="26" customWidth="1"/>
    <col min="3861" max="4097" width="9.140625" style="26"/>
    <col min="4098" max="4098" width="9.28515625" style="26" customWidth="1"/>
    <col min="4099" max="4099" width="42.28515625" style="26" customWidth="1"/>
    <col min="4100" max="4100" width="17.7109375" style="26" customWidth="1"/>
    <col min="4101" max="4101" width="16.7109375" style="26" customWidth="1"/>
    <col min="4102" max="4102" width="11.85546875" style="26" customWidth="1"/>
    <col min="4103" max="4103" width="19" style="26" customWidth="1"/>
    <col min="4104" max="4104" width="16.7109375" style="26" customWidth="1"/>
    <col min="4105" max="4105" width="18.5703125" style="26" customWidth="1"/>
    <col min="4106" max="4108" width="15.28515625" style="26" customWidth="1"/>
    <col min="4109" max="4112" width="15.140625" style="26" customWidth="1"/>
    <col min="4113" max="4115" width="0" style="26" hidden="1" customWidth="1"/>
    <col min="4116" max="4116" width="15.140625" style="26" customWidth="1"/>
    <col min="4117" max="4353" width="9.140625" style="26"/>
    <col min="4354" max="4354" width="9.28515625" style="26" customWidth="1"/>
    <col min="4355" max="4355" width="42.28515625" style="26" customWidth="1"/>
    <col min="4356" max="4356" width="17.7109375" style="26" customWidth="1"/>
    <col min="4357" max="4357" width="16.7109375" style="26" customWidth="1"/>
    <col min="4358" max="4358" width="11.85546875" style="26" customWidth="1"/>
    <col min="4359" max="4359" width="19" style="26" customWidth="1"/>
    <col min="4360" max="4360" width="16.7109375" style="26" customWidth="1"/>
    <col min="4361" max="4361" width="18.5703125" style="26" customWidth="1"/>
    <col min="4362" max="4364" width="15.28515625" style="26" customWidth="1"/>
    <col min="4365" max="4368" width="15.140625" style="26" customWidth="1"/>
    <col min="4369" max="4371" width="0" style="26" hidden="1" customWidth="1"/>
    <col min="4372" max="4372" width="15.140625" style="26" customWidth="1"/>
    <col min="4373" max="4609" width="9.140625" style="26"/>
    <col min="4610" max="4610" width="9.28515625" style="26" customWidth="1"/>
    <col min="4611" max="4611" width="42.28515625" style="26" customWidth="1"/>
    <col min="4612" max="4612" width="17.7109375" style="26" customWidth="1"/>
    <col min="4613" max="4613" width="16.7109375" style="26" customWidth="1"/>
    <col min="4614" max="4614" width="11.85546875" style="26" customWidth="1"/>
    <col min="4615" max="4615" width="19" style="26" customWidth="1"/>
    <col min="4616" max="4616" width="16.7109375" style="26" customWidth="1"/>
    <col min="4617" max="4617" width="18.5703125" style="26" customWidth="1"/>
    <col min="4618" max="4620" width="15.28515625" style="26" customWidth="1"/>
    <col min="4621" max="4624" width="15.140625" style="26" customWidth="1"/>
    <col min="4625" max="4627" width="0" style="26" hidden="1" customWidth="1"/>
    <col min="4628" max="4628" width="15.140625" style="26" customWidth="1"/>
    <col min="4629" max="4865" width="9.140625" style="26"/>
    <col min="4866" max="4866" width="9.28515625" style="26" customWidth="1"/>
    <col min="4867" max="4867" width="42.28515625" style="26" customWidth="1"/>
    <col min="4868" max="4868" width="17.7109375" style="26" customWidth="1"/>
    <col min="4869" max="4869" width="16.7109375" style="26" customWidth="1"/>
    <col min="4870" max="4870" width="11.85546875" style="26" customWidth="1"/>
    <col min="4871" max="4871" width="19" style="26" customWidth="1"/>
    <col min="4872" max="4872" width="16.7109375" style="26" customWidth="1"/>
    <col min="4873" max="4873" width="18.5703125" style="26" customWidth="1"/>
    <col min="4874" max="4876" width="15.28515625" style="26" customWidth="1"/>
    <col min="4877" max="4880" width="15.140625" style="26" customWidth="1"/>
    <col min="4881" max="4883" width="0" style="26" hidden="1" customWidth="1"/>
    <col min="4884" max="4884" width="15.140625" style="26" customWidth="1"/>
    <col min="4885" max="5121" width="9.140625" style="26"/>
    <col min="5122" max="5122" width="9.28515625" style="26" customWidth="1"/>
    <col min="5123" max="5123" width="42.28515625" style="26" customWidth="1"/>
    <col min="5124" max="5124" width="17.7109375" style="26" customWidth="1"/>
    <col min="5125" max="5125" width="16.7109375" style="26" customWidth="1"/>
    <col min="5126" max="5126" width="11.85546875" style="26" customWidth="1"/>
    <col min="5127" max="5127" width="19" style="26" customWidth="1"/>
    <col min="5128" max="5128" width="16.7109375" style="26" customWidth="1"/>
    <col min="5129" max="5129" width="18.5703125" style="26" customWidth="1"/>
    <col min="5130" max="5132" width="15.28515625" style="26" customWidth="1"/>
    <col min="5133" max="5136" width="15.140625" style="26" customWidth="1"/>
    <col min="5137" max="5139" width="0" style="26" hidden="1" customWidth="1"/>
    <col min="5140" max="5140" width="15.140625" style="26" customWidth="1"/>
    <col min="5141" max="5377" width="9.140625" style="26"/>
    <col min="5378" max="5378" width="9.28515625" style="26" customWidth="1"/>
    <col min="5379" max="5379" width="42.28515625" style="26" customWidth="1"/>
    <col min="5380" max="5380" width="17.7109375" style="26" customWidth="1"/>
    <col min="5381" max="5381" width="16.7109375" style="26" customWidth="1"/>
    <col min="5382" max="5382" width="11.85546875" style="26" customWidth="1"/>
    <col min="5383" max="5383" width="19" style="26" customWidth="1"/>
    <col min="5384" max="5384" width="16.7109375" style="26" customWidth="1"/>
    <col min="5385" max="5385" width="18.5703125" style="26" customWidth="1"/>
    <col min="5386" max="5388" width="15.28515625" style="26" customWidth="1"/>
    <col min="5389" max="5392" width="15.140625" style="26" customWidth="1"/>
    <col min="5393" max="5395" width="0" style="26" hidden="1" customWidth="1"/>
    <col min="5396" max="5396" width="15.140625" style="26" customWidth="1"/>
    <col min="5397" max="5633" width="9.140625" style="26"/>
    <col min="5634" max="5634" width="9.28515625" style="26" customWidth="1"/>
    <col min="5635" max="5635" width="42.28515625" style="26" customWidth="1"/>
    <col min="5636" max="5636" width="17.7109375" style="26" customWidth="1"/>
    <col min="5637" max="5637" width="16.7109375" style="26" customWidth="1"/>
    <col min="5638" max="5638" width="11.85546875" style="26" customWidth="1"/>
    <col min="5639" max="5639" width="19" style="26" customWidth="1"/>
    <col min="5640" max="5640" width="16.7109375" style="26" customWidth="1"/>
    <col min="5641" max="5641" width="18.5703125" style="26" customWidth="1"/>
    <col min="5642" max="5644" width="15.28515625" style="26" customWidth="1"/>
    <col min="5645" max="5648" width="15.140625" style="26" customWidth="1"/>
    <col min="5649" max="5651" width="0" style="26" hidden="1" customWidth="1"/>
    <col min="5652" max="5652" width="15.140625" style="26" customWidth="1"/>
    <col min="5653" max="5889" width="9.140625" style="26"/>
    <col min="5890" max="5890" width="9.28515625" style="26" customWidth="1"/>
    <col min="5891" max="5891" width="42.28515625" style="26" customWidth="1"/>
    <col min="5892" max="5892" width="17.7109375" style="26" customWidth="1"/>
    <col min="5893" max="5893" width="16.7109375" style="26" customWidth="1"/>
    <col min="5894" max="5894" width="11.85546875" style="26" customWidth="1"/>
    <col min="5895" max="5895" width="19" style="26" customWidth="1"/>
    <col min="5896" max="5896" width="16.7109375" style="26" customWidth="1"/>
    <col min="5897" max="5897" width="18.5703125" style="26" customWidth="1"/>
    <col min="5898" max="5900" width="15.28515625" style="26" customWidth="1"/>
    <col min="5901" max="5904" width="15.140625" style="26" customWidth="1"/>
    <col min="5905" max="5907" width="0" style="26" hidden="1" customWidth="1"/>
    <col min="5908" max="5908" width="15.140625" style="26" customWidth="1"/>
    <col min="5909" max="6145" width="9.140625" style="26"/>
    <col min="6146" max="6146" width="9.28515625" style="26" customWidth="1"/>
    <col min="6147" max="6147" width="42.28515625" style="26" customWidth="1"/>
    <col min="6148" max="6148" width="17.7109375" style="26" customWidth="1"/>
    <col min="6149" max="6149" width="16.7109375" style="26" customWidth="1"/>
    <col min="6150" max="6150" width="11.85546875" style="26" customWidth="1"/>
    <col min="6151" max="6151" width="19" style="26" customWidth="1"/>
    <col min="6152" max="6152" width="16.7109375" style="26" customWidth="1"/>
    <col min="6153" max="6153" width="18.5703125" style="26" customWidth="1"/>
    <col min="6154" max="6156" width="15.28515625" style="26" customWidth="1"/>
    <col min="6157" max="6160" width="15.140625" style="26" customWidth="1"/>
    <col min="6161" max="6163" width="0" style="26" hidden="1" customWidth="1"/>
    <col min="6164" max="6164" width="15.140625" style="26" customWidth="1"/>
    <col min="6165" max="6401" width="9.140625" style="26"/>
    <col min="6402" max="6402" width="9.28515625" style="26" customWidth="1"/>
    <col min="6403" max="6403" width="42.28515625" style="26" customWidth="1"/>
    <col min="6404" max="6404" width="17.7109375" style="26" customWidth="1"/>
    <col min="6405" max="6405" width="16.7109375" style="26" customWidth="1"/>
    <col min="6406" max="6406" width="11.85546875" style="26" customWidth="1"/>
    <col min="6407" max="6407" width="19" style="26" customWidth="1"/>
    <col min="6408" max="6408" width="16.7109375" style="26" customWidth="1"/>
    <col min="6409" max="6409" width="18.5703125" style="26" customWidth="1"/>
    <col min="6410" max="6412" width="15.28515625" style="26" customWidth="1"/>
    <col min="6413" max="6416" width="15.140625" style="26" customWidth="1"/>
    <col min="6417" max="6419" width="0" style="26" hidden="1" customWidth="1"/>
    <col min="6420" max="6420" width="15.140625" style="26" customWidth="1"/>
    <col min="6421" max="6657" width="9.140625" style="26"/>
    <col min="6658" max="6658" width="9.28515625" style="26" customWidth="1"/>
    <col min="6659" max="6659" width="42.28515625" style="26" customWidth="1"/>
    <col min="6660" max="6660" width="17.7109375" style="26" customWidth="1"/>
    <col min="6661" max="6661" width="16.7109375" style="26" customWidth="1"/>
    <col min="6662" max="6662" width="11.85546875" style="26" customWidth="1"/>
    <col min="6663" max="6663" width="19" style="26" customWidth="1"/>
    <col min="6664" max="6664" width="16.7109375" style="26" customWidth="1"/>
    <col min="6665" max="6665" width="18.5703125" style="26" customWidth="1"/>
    <col min="6666" max="6668" width="15.28515625" style="26" customWidth="1"/>
    <col min="6669" max="6672" width="15.140625" style="26" customWidth="1"/>
    <col min="6673" max="6675" width="0" style="26" hidden="1" customWidth="1"/>
    <col min="6676" max="6676" width="15.140625" style="26" customWidth="1"/>
    <col min="6677" max="6913" width="9.140625" style="26"/>
    <col min="6914" max="6914" width="9.28515625" style="26" customWidth="1"/>
    <col min="6915" max="6915" width="42.28515625" style="26" customWidth="1"/>
    <col min="6916" max="6916" width="17.7109375" style="26" customWidth="1"/>
    <col min="6917" max="6917" width="16.7109375" style="26" customWidth="1"/>
    <col min="6918" max="6918" width="11.85546875" style="26" customWidth="1"/>
    <col min="6919" max="6919" width="19" style="26" customWidth="1"/>
    <col min="6920" max="6920" width="16.7109375" style="26" customWidth="1"/>
    <col min="6921" max="6921" width="18.5703125" style="26" customWidth="1"/>
    <col min="6922" max="6924" width="15.28515625" style="26" customWidth="1"/>
    <col min="6925" max="6928" width="15.140625" style="26" customWidth="1"/>
    <col min="6929" max="6931" width="0" style="26" hidden="1" customWidth="1"/>
    <col min="6932" max="6932" width="15.140625" style="26" customWidth="1"/>
    <col min="6933" max="7169" width="9.140625" style="26"/>
    <col min="7170" max="7170" width="9.28515625" style="26" customWidth="1"/>
    <col min="7171" max="7171" width="42.28515625" style="26" customWidth="1"/>
    <col min="7172" max="7172" width="17.7109375" style="26" customWidth="1"/>
    <col min="7173" max="7173" width="16.7109375" style="26" customWidth="1"/>
    <col min="7174" max="7174" width="11.85546875" style="26" customWidth="1"/>
    <col min="7175" max="7175" width="19" style="26" customWidth="1"/>
    <col min="7176" max="7176" width="16.7109375" style="26" customWidth="1"/>
    <col min="7177" max="7177" width="18.5703125" style="26" customWidth="1"/>
    <col min="7178" max="7180" width="15.28515625" style="26" customWidth="1"/>
    <col min="7181" max="7184" width="15.140625" style="26" customWidth="1"/>
    <col min="7185" max="7187" width="0" style="26" hidden="1" customWidth="1"/>
    <col min="7188" max="7188" width="15.140625" style="26" customWidth="1"/>
    <col min="7189" max="7425" width="9.140625" style="26"/>
    <col min="7426" max="7426" width="9.28515625" style="26" customWidth="1"/>
    <col min="7427" max="7427" width="42.28515625" style="26" customWidth="1"/>
    <col min="7428" max="7428" width="17.7109375" style="26" customWidth="1"/>
    <col min="7429" max="7429" width="16.7109375" style="26" customWidth="1"/>
    <col min="7430" max="7430" width="11.85546875" style="26" customWidth="1"/>
    <col min="7431" max="7431" width="19" style="26" customWidth="1"/>
    <col min="7432" max="7432" width="16.7109375" style="26" customWidth="1"/>
    <col min="7433" max="7433" width="18.5703125" style="26" customWidth="1"/>
    <col min="7434" max="7436" width="15.28515625" style="26" customWidth="1"/>
    <col min="7437" max="7440" width="15.140625" style="26" customWidth="1"/>
    <col min="7441" max="7443" width="0" style="26" hidden="1" customWidth="1"/>
    <col min="7444" max="7444" width="15.140625" style="26" customWidth="1"/>
    <col min="7445" max="7681" width="9.140625" style="26"/>
    <col min="7682" max="7682" width="9.28515625" style="26" customWidth="1"/>
    <col min="7683" max="7683" width="42.28515625" style="26" customWidth="1"/>
    <col min="7684" max="7684" width="17.7109375" style="26" customWidth="1"/>
    <col min="7685" max="7685" width="16.7109375" style="26" customWidth="1"/>
    <col min="7686" max="7686" width="11.85546875" style="26" customWidth="1"/>
    <col min="7687" max="7687" width="19" style="26" customWidth="1"/>
    <col min="7688" max="7688" width="16.7109375" style="26" customWidth="1"/>
    <col min="7689" max="7689" width="18.5703125" style="26" customWidth="1"/>
    <col min="7690" max="7692" width="15.28515625" style="26" customWidth="1"/>
    <col min="7693" max="7696" width="15.140625" style="26" customWidth="1"/>
    <col min="7697" max="7699" width="0" style="26" hidden="1" customWidth="1"/>
    <col min="7700" max="7700" width="15.140625" style="26" customWidth="1"/>
    <col min="7701" max="7937" width="9.140625" style="26"/>
    <col min="7938" max="7938" width="9.28515625" style="26" customWidth="1"/>
    <col min="7939" max="7939" width="42.28515625" style="26" customWidth="1"/>
    <col min="7940" max="7940" width="17.7109375" style="26" customWidth="1"/>
    <col min="7941" max="7941" width="16.7109375" style="26" customWidth="1"/>
    <col min="7942" max="7942" width="11.85546875" style="26" customWidth="1"/>
    <col min="7943" max="7943" width="19" style="26" customWidth="1"/>
    <col min="7944" max="7944" width="16.7109375" style="26" customWidth="1"/>
    <col min="7945" max="7945" width="18.5703125" style="26" customWidth="1"/>
    <col min="7946" max="7948" width="15.28515625" style="26" customWidth="1"/>
    <col min="7949" max="7952" width="15.140625" style="26" customWidth="1"/>
    <col min="7953" max="7955" width="0" style="26" hidden="1" customWidth="1"/>
    <col min="7956" max="7956" width="15.140625" style="26" customWidth="1"/>
    <col min="7957" max="8193" width="9.140625" style="26"/>
    <col min="8194" max="8194" width="9.28515625" style="26" customWidth="1"/>
    <col min="8195" max="8195" width="42.28515625" style="26" customWidth="1"/>
    <col min="8196" max="8196" width="17.7109375" style="26" customWidth="1"/>
    <col min="8197" max="8197" width="16.7109375" style="26" customWidth="1"/>
    <col min="8198" max="8198" width="11.85546875" style="26" customWidth="1"/>
    <col min="8199" max="8199" width="19" style="26" customWidth="1"/>
    <col min="8200" max="8200" width="16.7109375" style="26" customWidth="1"/>
    <col min="8201" max="8201" width="18.5703125" style="26" customWidth="1"/>
    <col min="8202" max="8204" width="15.28515625" style="26" customWidth="1"/>
    <col min="8205" max="8208" width="15.140625" style="26" customWidth="1"/>
    <col min="8209" max="8211" width="0" style="26" hidden="1" customWidth="1"/>
    <col min="8212" max="8212" width="15.140625" style="26" customWidth="1"/>
    <col min="8213" max="8449" width="9.140625" style="26"/>
    <col min="8450" max="8450" width="9.28515625" style="26" customWidth="1"/>
    <col min="8451" max="8451" width="42.28515625" style="26" customWidth="1"/>
    <col min="8452" max="8452" width="17.7109375" style="26" customWidth="1"/>
    <col min="8453" max="8453" width="16.7109375" style="26" customWidth="1"/>
    <col min="8454" max="8454" width="11.85546875" style="26" customWidth="1"/>
    <col min="8455" max="8455" width="19" style="26" customWidth="1"/>
    <col min="8456" max="8456" width="16.7109375" style="26" customWidth="1"/>
    <col min="8457" max="8457" width="18.5703125" style="26" customWidth="1"/>
    <col min="8458" max="8460" width="15.28515625" style="26" customWidth="1"/>
    <col min="8461" max="8464" width="15.140625" style="26" customWidth="1"/>
    <col min="8465" max="8467" width="0" style="26" hidden="1" customWidth="1"/>
    <col min="8468" max="8468" width="15.140625" style="26" customWidth="1"/>
    <col min="8469" max="8705" width="9.140625" style="26"/>
    <col min="8706" max="8706" width="9.28515625" style="26" customWidth="1"/>
    <col min="8707" max="8707" width="42.28515625" style="26" customWidth="1"/>
    <col min="8708" max="8708" width="17.7109375" style="26" customWidth="1"/>
    <col min="8709" max="8709" width="16.7109375" style="26" customWidth="1"/>
    <col min="8710" max="8710" width="11.85546875" style="26" customWidth="1"/>
    <col min="8711" max="8711" width="19" style="26" customWidth="1"/>
    <col min="8712" max="8712" width="16.7109375" style="26" customWidth="1"/>
    <col min="8713" max="8713" width="18.5703125" style="26" customWidth="1"/>
    <col min="8714" max="8716" width="15.28515625" style="26" customWidth="1"/>
    <col min="8717" max="8720" width="15.140625" style="26" customWidth="1"/>
    <col min="8721" max="8723" width="0" style="26" hidden="1" customWidth="1"/>
    <col min="8724" max="8724" width="15.140625" style="26" customWidth="1"/>
    <col min="8725" max="8961" width="9.140625" style="26"/>
    <col min="8962" max="8962" width="9.28515625" style="26" customWidth="1"/>
    <col min="8963" max="8963" width="42.28515625" style="26" customWidth="1"/>
    <col min="8964" max="8964" width="17.7109375" style="26" customWidth="1"/>
    <col min="8965" max="8965" width="16.7109375" style="26" customWidth="1"/>
    <col min="8966" max="8966" width="11.85546875" style="26" customWidth="1"/>
    <col min="8967" max="8967" width="19" style="26" customWidth="1"/>
    <col min="8968" max="8968" width="16.7109375" style="26" customWidth="1"/>
    <col min="8969" max="8969" width="18.5703125" style="26" customWidth="1"/>
    <col min="8970" max="8972" width="15.28515625" style="26" customWidth="1"/>
    <col min="8973" max="8976" width="15.140625" style="26" customWidth="1"/>
    <col min="8977" max="8979" width="0" style="26" hidden="1" customWidth="1"/>
    <col min="8980" max="8980" width="15.140625" style="26" customWidth="1"/>
    <col min="8981" max="9217" width="9.140625" style="26"/>
    <col min="9218" max="9218" width="9.28515625" style="26" customWidth="1"/>
    <col min="9219" max="9219" width="42.28515625" style="26" customWidth="1"/>
    <col min="9220" max="9220" width="17.7109375" style="26" customWidth="1"/>
    <col min="9221" max="9221" width="16.7109375" style="26" customWidth="1"/>
    <col min="9222" max="9222" width="11.85546875" style="26" customWidth="1"/>
    <col min="9223" max="9223" width="19" style="26" customWidth="1"/>
    <col min="9224" max="9224" width="16.7109375" style="26" customWidth="1"/>
    <col min="9225" max="9225" width="18.5703125" style="26" customWidth="1"/>
    <col min="9226" max="9228" width="15.28515625" style="26" customWidth="1"/>
    <col min="9229" max="9232" width="15.140625" style="26" customWidth="1"/>
    <col min="9233" max="9235" width="0" style="26" hidden="1" customWidth="1"/>
    <col min="9236" max="9236" width="15.140625" style="26" customWidth="1"/>
    <col min="9237" max="9473" width="9.140625" style="26"/>
    <col min="9474" max="9474" width="9.28515625" style="26" customWidth="1"/>
    <col min="9475" max="9475" width="42.28515625" style="26" customWidth="1"/>
    <col min="9476" max="9476" width="17.7109375" style="26" customWidth="1"/>
    <col min="9477" max="9477" width="16.7109375" style="26" customWidth="1"/>
    <col min="9478" max="9478" width="11.85546875" style="26" customWidth="1"/>
    <col min="9479" max="9479" width="19" style="26" customWidth="1"/>
    <col min="9480" max="9480" width="16.7109375" style="26" customWidth="1"/>
    <col min="9481" max="9481" width="18.5703125" style="26" customWidth="1"/>
    <col min="9482" max="9484" width="15.28515625" style="26" customWidth="1"/>
    <col min="9485" max="9488" width="15.140625" style="26" customWidth="1"/>
    <col min="9489" max="9491" width="0" style="26" hidden="1" customWidth="1"/>
    <col min="9492" max="9492" width="15.140625" style="26" customWidth="1"/>
    <col min="9493" max="9729" width="9.140625" style="26"/>
    <col min="9730" max="9730" width="9.28515625" style="26" customWidth="1"/>
    <col min="9731" max="9731" width="42.28515625" style="26" customWidth="1"/>
    <col min="9732" max="9732" width="17.7109375" style="26" customWidth="1"/>
    <col min="9733" max="9733" width="16.7109375" style="26" customWidth="1"/>
    <col min="9734" max="9734" width="11.85546875" style="26" customWidth="1"/>
    <col min="9735" max="9735" width="19" style="26" customWidth="1"/>
    <col min="9736" max="9736" width="16.7109375" style="26" customWidth="1"/>
    <col min="9737" max="9737" width="18.5703125" style="26" customWidth="1"/>
    <col min="9738" max="9740" width="15.28515625" style="26" customWidth="1"/>
    <col min="9741" max="9744" width="15.140625" style="26" customWidth="1"/>
    <col min="9745" max="9747" width="0" style="26" hidden="1" customWidth="1"/>
    <col min="9748" max="9748" width="15.140625" style="26" customWidth="1"/>
    <col min="9749" max="9985" width="9.140625" style="26"/>
    <col min="9986" max="9986" width="9.28515625" style="26" customWidth="1"/>
    <col min="9987" max="9987" width="42.28515625" style="26" customWidth="1"/>
    <col min="9988" max="9988" width="17.7109375" style="26" customWidth="1"/>
    <col min="9989" max="9989" width="16.7109375" style="26" customWidth="1"/>
    <col min="9990" max="9990" width="11.85546875" style="26" customWidth="1"/>
    <col min="9991" max="9991" width="19" style="26" customWidth="1"/>
    <col min="9992" max="9992" width="16.7109375" style="26" customWidth="1"/>
    <col min="9993" max="9993" width="18.5703125" style="26" customWidth="1"/>
    <col min="9994" max="9996" width="15.28515625" style="26" customWidth="1"/>
    <col min="9997" max="10000" width="15.140625" style="26" customWidth="1"/>
    <col min="10001" max="10003" width="0" style="26" hidden="1" customWidth="1"/>
    <col min="10004" max="10004" width="15.140625" style="26" customWidth="1"/>
    <col min="10005" max="10241" width="9.140625" style="26"/>
    <col min="10242" max="10242" width="9.28515625" style="26" customWidth="1"/>
    <col min="10243" max="10243" width="42.28515625" style="26" customWidth="1"/>
    <col min="10244" max="10244" width="17.7109375" style="26" customWidth="1"/>
    <col min="10245" max="10245" width="16.7109375" style="26" customWidth="1"/>
    <col min="10246" max="10246" width="11.85546875" style="26" customWidth="1"/>
    <col min="10247" max="10247" width="19" style="26" customWidth="1"/>
    <col min="10248" max="10248" width="16.7109375" style="26" customWidth="1"/>
    <col min="10249" max="10249" width="18.5703125" style="26" customWidth="1"/>
    <col min="10250" max="10252" width="15.28515625" style="26" customWidth="1"/>
    <col min="10253" max="10256" width="15.140625" style="26" customWidth="1"/>
    <col min="10257" max="10259" width="0" style="26" hidden="1" customWidth="1"/>
    <col min="10260" max="10260" width="15.140625" style="26" customWidth="1"/>
    <col min="10261" max="10497" width="9.140625" style="26"/>
    <col min="10498" max="10498" width="9.28515625" style="26" customWidth="1"/>
    <col min="10499" max="10499" width="42.28515625" style="26" customWidth="1"/>
    <col min="10500" max="10500" width="17.7109375" style="26" customWidth="1"/>
    <col min="10501" max="10501" width="16.7109375" style="26" customWidth="1"/>
    <col min="10502" max="10502" width="11.85546875" style="26" customWidth="1"/>
    <col min="10503" max="10503" width="19" style="26" customWidth="1"/>
    <col min="10504" max="10504" width="16.7109375" style="26" customWidth="1"/>
    <col min="10505" max="10505" width="18.5703125" style="26" customWidth="1"/>
    <col min="10506" max="10508" width="15.28515625" style="26" customWidth="1"/>
    <col min="10509" max="10512" width="15.140625" style="26" customWidth="1"/>
    <col min="10513" max="10515" width="0" style="26" hidden="1" customWidth="1"/>
    <col min="10516" max="10516" width="15.140625" style="26" customWidth="1"/>
    <col min="10517" max="10753" width="9.140625" style="26"/>
    <col min="10754" max="10754" width="9.28515625" style="26" customWidth="1"/>
    <col min="10755" max="10755" width="42.28515625" style="26" customWidth="1"/>
    <col min="10756" max="10756" width="17.7109375" style="26" customWidth="1"/>
    <col min="10757" max="10757" width="16.7109375" style="26" customWidth="1"/>
    <col min="10758" max="10758" width="11.85546875" style="26" customWidth="1"/>
    <col min="10759" max="10759" width="19" style="26" customWidth="1"/>
    <col min="10760" max="10760" width="16.7109375" style="26" customWidth="1"/>
    <col min="10761" max="10761" width="18.5703125" style="26" customWidth="1"/>
    <col min="10762" max="10764" width="15.28515625" style="26" customWidth="1"/>
    <col min="10765" max="10768" width="15.140625" style="26" customWidth="1"/>
    <col min="10769" max="10771" width="0" style="26" hidden="1" customWidth="1"/>
    <col min="10772" max="10772" width="15.140625" style="26" customWidth="1"/>
    <col min="10773" max="11009" width="9.140625" style="26"/>
    <col min="11010" max="11010" width="9.28515625" style="26" customWidth="1"/>
    <col min="11011" max="11011" width="42.28515625" style="26" customWidth="1"/>
    <col min="11012" max="11012" width="17.7109375" style="26" customWidth="1"/>
    <col min="11013" max="11013" width="16.7109375" style="26" customWidth="1"/>
    <col min="11014" max="11014" width="11.85546875" style="26" customWidth="1"/>
    <col min="11015" max="11015" width="19" style="26" customWidth="1"/>
    <col min="11016" max="11016" width="16.7109375" style="26" customWidth="1"/>
    <col min="11017" max="11017" width="18.5703125" style="26" customWidth="1"/>
    <col min="11018" max="11020" width="15.28515625" style="26" customWidth="1"/>
    <col min="11021" max="11024" width="15.140625" style="26" customWidth="1"/>
    <col min="11025" max="11027" width="0" style="26" hidden="1" customWidth="1"/>
    <col min="11028" max="11028" width="15.140625" style="26" customWidth="1"/>
    <col min="11029" max="11265" width="9.140625" style="26"/>
    <col min="11266" max="11266" width="9.28515625" style="26" customWidth="1"/>
    <col min="11267" max="11267" width="42.28515625" style="26" customWidth="1"/>
    <col min="11268" max="11268" width="17.7109375" style="26" customWidth="1"/>
    <col min="11269" max="11269" width="16.7109375" style="26" customWidth="1"/>
    <col min="11270" max="11270" width="11.85546875" style="26" customWidth="1"/>
    <col min="11271" max="11271" width="19" style="26" customWidth="1"/>
    <col min="11272" max="11272" width="16.7109375" style="26" customWidth="1"/>
    <col min="11273" max="11273" width="18.5703125" style="26" customWidth="1"/>
    <col min="11274" max="11276" width="15.28515625" style="26" customWidth="1"/>
    <col min="11277" max="11280" width="15.140625" style="26" customWidth="1"/>
    <col min="11281" max="11283" width="0" style="26" hidden="1" customWidth="1"/>
    <col min="11284" max="11284" width="15.140625" style="26" customWidth="1"/>
    <col min="11285" max="11521" width="9.140625" style="26"/>
    <col min="11522" max="11522" width="9.28515625" style="26" customWidth="1"/>
    <col min="11523" max="11523" width="42.28515625" style="26" customWidth="1"/>
    <col min="11524" max="11524" width="17.7109375" style="26" customWidth="1"/>
    <col min="11525" max="11525" width="16.7109375" style="26" customWidth="1"/>
    <col min="11526" max="11526" width="11.85546875" style="26" customWidth="1"/>
    <col min="11527" max="11527" width="19" style="26" customWidth="1"/>
    <col min="11528" max="11528" width="16.7109375" style="26" customWidth="1"/>
    <col min="11529" max="11529" width="18.5703125" style="26" customWidth="1"/>
    <col min="11530" max="11532" width="15.28515625" style="26" customWidth="1"/>
    <col min="11533" max="11536" width="15.140625" style="26" customWidth="1"/>
    <col min="11537" max="11539" width="0" style="26" hidden="1" customWidth="1"/>
    <col min="11540" max="11540" width="15.140625" style="26" customWidth="1"/>
    <col min="11541" max="11777" width="9.140625" style="26"/>
    <col min="11778" max="11778" width="9.28515625" style="26" customWidth="1"/>
    <col min="11779" max="11779" width="42.28515625" style="26" customWidth="1"/>
    <col min="11780" max="11780" width="17.7109375" style="26" customWidth="1"/>
    <col min="11781" max="11781" width="16.7109375" style="26" customWidth="1"/>
    <col min="11782" max="11782" width="11.85546875" style="26" customWidth="1"/>
    <col min="11783" max="11783" width="19" style="26" customWidth="1"/>
    <col min="11784" max="11784" width="16.7109375" style="26" customWidth="1"/>
    <col min="11785" max="11785" width="18.5703125" style="26" customWidth="1"/>
    <col min="11786" max="11788" width="15.28515625" style="26" customWidth="1"/>
    <col min="11789" max="11792" width="15.140625" style="26" customWidth="1"/>
    <col min="11793" max="11795" width="0" style="26" hidden="1" customWidth="1"/>
    <col min="11796" max="11796" width="15.140625" style="26" customWidth="1"/>
    <col min="11797" max="12033" width="9.140625" style="26"/>
    <col min="12034" max="12034" width="9.28515625" style="26" customWidth="1"/>
    <col min="12035" max="12035" width="42.28515625" style="26" customWidth="1"/>
    <col min="12036" max="12036" width="17.7109375" style="26" customWidth="1"/>
    <col min="12037" max="12037" width="16.7109375" style="26" customWidth="1"/>
    <col min="12038" max="12038" width="11.85546875" style="26" customWidth="1"/>
    <col min="12039" max="12039" width="19" style="26" customWidth="1"/>
    <col min="12040" max="12040" width="16.7109375" style="26" customWidth="1"/>
    <col min="12041" max="12041" width="18.5703125" style="26" customWidth="1"/>
    <col min="12042" max="12044" width="15.28515625" style="26" customWidth="1"/>
    <col min="12045" max="12048" width="15.140625" style="26" customWidth="1"/>
    <col min="12049" max="12051" width="0" style="26" hidden="1" customWidth="1"/>
    <col min="12052" max="12052" width="15.140625" style="26" customWidth="1"/>
    <col min="12053" max="12289" width="9.140625" style="26"/>
    <col min="12290" max="12290" width="9.28515625" style="26" customWidth="1"/>
    <col min="12291" max="12291" width="42.28515625" style="26" customWidth="1"/>
    <col min="12292" max="12292" width="17.7109375" style="26" customWidth="1"/>
    <col min="12293" max="12293" width="16.7109375" style="26" customWidth="1"/>
    <col min="12294" max="12294" width="11.85546875" style="26" customWidth="1"/>
    <col min="12295" max="12295" width="19" style="26" customWidth="1"/>
    <col min="12296" max="12296" width="16.7109375" style="26" customWidth="1"/>
    <col min="12297" max="12297" width="18.5703125" style="26" customWidth="1"/>
    <col min="12298" max="12300" width="15.28515625" style="26" customWidth="1"/>
    <col min="12301" max="12304" width="15.140625" style="26" customWidth="1"/>
    <col min="12305" max="12307" width="0" style="26" hidden="1" customWidth="1"/>
    <col min="12308" max="12308" width="15.140625" style="26" customWidth="1"/>
    <col min="12309" max="12545" width="9.140625" style="26"/>
    <col min="12546" max="12546" width="9.28515625" style="26" customWidth="1"/>
    <col min="12547" max="12547" width="42.28515625" style="26" customWidth="1"/>
    <col min="12548" max="12548" width="17.7109375" style="26" customWidth="1"/>
    <col min="12549" max="12549" width="16.7109375" style="26" customWidth="1"/>
    <col min="12550" max="12550" width="11.85546875" style="26" customWidth="1"/>
    <col min="12551" max="12551" width="19" style="26" customWidth="1"/>
    <col min="12552" max="12552" width="16.7109375" style="26" customWidth="1"/>
    <col min="12553" max="12553" width="18.5703125" style="26" customWidth="1"/>
    <col min="12554" max="12556" width="15.28515625" style="26" customWidth="1"/>
    <col min="12557" max="12560" width="15.140625" style="26" customWidth="1"/>
    <col min="12561" max="12563" width="0" style="26" hidden="1" customWidth="1"/>
    <col min="12564" max="12564" width="15.140625" style="26" customWidth="1"/>
    <col min="12565" max="12801" width="9.140625" style="26"/>
    <col min="12802" max="12802" width="9.28515625" style="26" customWidth="1"/>
    <col min="12803" max="12803" width="42.28515625" style="26" customWidth="1"/>
    <col min="12804" max="12804" width="17.7109375" style="26" customWidth="1"/>
    <col min="12805" max="12805" width="16.7109375" style="26" customWidth="1"/>
    <col min="12806" max="12806" width="11.85546875" style="26" customWidth="1"/>
    <col min="12807" max="12807" width="19" style="26" customWidth="1"/>
    <col min="12808" max="12808" width="16.7109375" style="26" customWidth="1"/>
    <col min="12809" max="12809" width="18.5703125" style="26" customWidth="1"/>
    <col min="12810" max="12812" width="15.28515625" style="26" customWidth="1"/>
    <col min="12813" max="12816" width="15.140625" style="26" customWidth="1"/>
    <col min="12817" max="12819" width="0" style="26" hidden="1" customWidth="1"/>
    <col min="12820" max="12820" width="15.140625" style="26" customWidth="1"/>
    <col min="12821" max="13057" width="9.140625" style="26"/>
    <col min="13058" max="13058" width="9.28515625" style="26" customWidth="1"/>
    <col min="13059" max="13059" width="42.28515625" style="26" customWidth="1"/>
    <col min="13060" max="13060" width="17.7109375" style="26" customWidth="1"/>
    <col min="13061" max="13061" width="16.7109375" style="26" customWidth="1"/>
    <col min="13062" max="13062" width="11.85546875" style="26" customWidth="1"/>
    <col min="13063" max="13063" width="19" style="26" customWidth="1"/>
    <col min="13064" max="13064" width="16.7109375" style="26" customWidth="1"/>
    <col min="13065" max="13065" width="18.5703125" style="26" customWidth="1"/>
    <col min="13066" max="13068" width="15.28515625" style="26" customWidth="1"/>
    <col min="13069" max="13072" width="15.140625" style="26" customWidth="1"/>
    <col min="13073" max="13075" width="0" style="26" hidden="1" customWidth="1"/>
    <col min="13076" max="13076" width="15.140625" style="26" customWidth="1"/>
    <col min="13077" max="13313" width="9.140625" style="26"/>
    <col min="13314" max="13314" width="9.28515625" style="26" customWidth="1"/>
    <col min="13315" max="13315" width="42.28515625" style="26" customWidth="1"/>
    <col min="13316" max="13316" width="17.7109375" style="26" customWidth="1"/>
    <col min="13317" max="13317" width="16.7109375" style="26" customWidth="1"/>
    <col min="13318" max="13318" width="11.85546875" style="26" customWidth="1"/>
    <col min="13319" max="13319" width="19" style="26" customWidth="1"/>
    <col min="13320" max="13320" width="16.7109375" style="26" customWidth="1"/>
    <col min="13321" max="13321" width="18.5703125" style="26" customWidth="1"/>
    <col min="13322" max="13324" width="15.28515625" style="26" customWidth="1"/>
    <col min="13325" max="13328" width="15.140625" style="26" customWidth="1"/>
    <col min="13329" max="13331" width="0" style="26" hidden="1" customWidth="1"/>
    <col min="13332" max="13332" width="15.140625" style="26" customWidth="1"/>
    <col min="13333" max="13569" width="9.140625" style="26"/>
    <col min="13570" max="13570" width="9.28515625" style="26" customWidth="1"/>
    <col min="13571" max="13571" width="42.28515625" style="26" customWidth="1"/>
    <col min="13572" max="13572" width="17.7109375" style="26" customWidth="1"/>
    <col min="13573" max="13573" width="16.7109375" style="26" customWidth="1"/>
    <col min="13574" max="13574" width="11.85546875" style="26" customWidth="1"/>
    <col min="13575" max="13575" width="19" style="26" customWidth="1"/>
    <col min="13576" max="13576" width="16.7109375" style="26" customWidth="1"/>
    <col min="13577" max="13577" width="18.5703125" style="26" customWidth="1"/>
    <col min="13578" max="13580" width="15.28515625" style="26" customWidth="1"/>
    <col min="13581" max="13584" width="15.140625" style="26" customWidth="1"/>
    <col min="13585" max="13587" width="0" style="26" hidden="1" customWidth="1"/>
    <col min="13588" max="13588" width="15.140625" style="26" customWidth="1"/>
    <col min="13589" max="13825" width="9.140625" style="26"/>
    <col min="13826" max="13826" width="9.28515625" style="26" customWidth="1"/>
    <col min="13827" max="13827" width="42.28515625" style="26" customWidth="1"/>
    <col min="13828" max="13828" width="17.7109375" style="26" customWidth="1"/>
    <col min="13829" max="13829" width="16.7109375" style="26" customWidth="1"/>
    <col min="13830" max="13830" width="11.85546875" style="26" customWidth="1"/>
    <col min="13831" max="13831" width="19" style="26" customWidth="1"/>
    <col min="13832" max="13832" width="16.7109375" style="26" customWidth="1"/>
    <col min="13833" max="13833" width="18.5703125" style="26" customWidth="1"/>
    <col min="13834" max="13836" width="15.28515625" style="26" customWidth="1"/>
    <col min="13837" max="13840" width="15.140625" style="26" customWidth="1"/>
    <col min="13841" max="13843" width="0" style="26" hidden="1" customWidth="1"/>
    <col min="13844" max="13844" width="15.140625" style="26" customWidth="1"/>
    <col min="13845" max="14081" width="9.140625" style="26"/>
    <col min="14082" max="14082" width="9.28515625" style="26" customWidth="1"/>
    <col min="14083" max="14083" width="42.28515625" style="26" customWidth="1"/>
    <col min="14084" max="14084" width="17.7109375" style="26" customWidth="1"/>
    <col min="14085" max="14085" width="16.7109375" style="26" customWidth="1"/>
    <col min="14086" max="14086" width="11.85546875" style="26" customWidth="1"/>
    <col min="14087" max="14087" width="19" style="26" customWidth="1"/>
    <col min="14088" max="14088" width="16.7109375" style="26" customWidth="1"/>
    <col min="14089" max="14089" width="18.5703125" style="26" customWidth="1"/>
    <col min="14090" max="14092" width="15.28515625" style="26" customWidth="1"/>
    <col min="14093" max="14096" width="15.140625" style="26" customWidth="1"/>
    <col min="14097" max="14099" width="0" style="26" hidden="1" customWidth="1"/>
    <col min="14100" max="14100" width="15.140625" style="26" customWidth="1"/>
    <col min="14101" max="14337" width="9.140625" style="26"/>
    <col min="14338" max="14338" width="9.28515625" style="26" customWidth="1"/>
    <col min="14339" max="14339" width="42.28515625" style="26" customWidth="1"/>
    <col min="14340" max="14340" width="17.7109375" style="26" customWidth="1"/>
    <col min="14341" max="14341" width="16.7109375" style="26" customWidth="1"/>
    <col min="14342" max="14342" width="11.85546875" style="26" customWidth="1"/>
    <col min="14343" max="14343" width="19" style="26" customWidth="1"/>
    <col min="14344" max="14344" width="16.7109375" style="26" customWidth="1"/>
    <col min="14345" max="14345" width="18.5703125" style="26" customWidth="1"/>
    <col min="14346" max="14348" width="15.28515625" style="26" customWidth="1"/>
    <col min="14349" max="14352" width="15.140625" style="26" customWidth="1"/>
    <col min="14353" max="14355" width="0" style="26" hidden="1" customWidth="1"/>
    <col min="14356" max="14356" width="15.140625" style="26" customWidth="1"/>
    <col min="14357" max="14593" width="9.140625" style="26"/>
    <col min="14594" max="14594" width="9.28515625" style="26" customWidth="1"/>
    <col min="14595" max="14595" width="42.28515625" style="26" customWidth="1"/>
    <col min="14596" max="14596" width="17.7109375" style="26" customWidth="1"/>
    <col min="14597" max="14597" width="16.7109375" style="26" customWidth="1"/>
    <col min="14598" max="14598" width="11.85546875" style="26" customWidth="1"/>
    <col min="14599" max="14599" width="19" style="26" customWidth="1"/>
    <col min="14600" max="14600" width="16.7109375" style="26" customWidth="1"/>
    <col min="14601" max="14601" width="18.5703125" style="26" customWidth="1"/>
    <col min="14602" max="14604" width="15.28515625" style="26" customWidth="1"/>
    <col min="14605" max="14608" width="15.140625" style="26" customWidth="1"/>
    <col min="14609" max="14611" width="0" style="26" hidden="1" customWidth="1"/>
    <col min="14612" max="14612" width="15.140625" style="26" customWidth="1"/>
    <col min="14613" max="14849" width="9.140625" style="26"/>
    <col min="14850" max="14850" width="9.28515625" style="26" customWidth="1"/>
    <col min="14851" max="14851" width="42.28515625" style="26" customWidth="1"/>
    <col min="14852" max="14852" width="17.7109375" style="26" customWidth="1"/>
    <col min="14853" max="14853" width="16.7109375" style="26" customWidth="1"/>
    <col min="14854" max="14854" width="11.85546875" style="26" customWidth="1"/>
    <col min="14855" max="14855" width="19" style="26" customWidth="1"/>
    <col min="14856" max="14856" width="16.7109375" style="26" customWidth="1"/>
    <col min="14857" max="14857" width="18.5703125" style="26" customWidth="1"/>
    <col min="14858" max="14860" width="15.28515625" style="26" customWidth="1"/>
    <col min="14861" max="14864" width="15.140625" style="26" customWidth="1"/>
    <col min="14865" max="14867" width="0" style="26" hidden="1" customWidth="1"/>
    <col min="14868" max="14868" width="15.140625" style="26" customWidth="1"/>
    <col min="14869" max="15105" width="9.140625" style="26"/>
    <col min="15106" max="15106" width="9.28515625" style="26" customWidth="1"/>
    <col min="15107" max="15107" width="42.28515625" style="26" customWidth="1"/>
    <col min="15108" max="15108" width="17.7109375" style="26" customWidth="1"/>
    <col min="15109" max="15109" width="16.7109375" style="26" customWidth="1"/>
    <col min="15110" max="15110" width="11.85546875" style="26" customWidth="1"/>
    <col min="15111" max="15111" width="19" style="26" customWidth="1"/>
    <col min="15112" max="15112" width="16.7109375" style="26" customWidth="1"/>
    <col min="15113" max="15113" width="18.5703125" style="26" customWidth="1"/>
    <col min="15114" max="15116" width="15.28515625" style="26" customWidth="1"/>
    <col min="15117" max="15120" width="15.140625" style="26" customWidth="1"/>
    <col min="15121" max="15123" width="0" style="26" hidden="1" customWidth="1"/>
    <col min="15124" max="15124" width="15.140625" style="26" customWidth="1"/>
    <col min="15125" max="15361" width="9.140625" style="26"/>
    <col min="15362" max="15362" width="9.28515625" style="26" customWidth="1"/>
    <col min="15363" max="15363" width="42.28515625" style="26" customWidth="1"/>
    <col min="15364" max="15364" width="17.7109375" style="26" customWidth="1"/>
    <col min="15365" max="15365" width="16.7109375" style="26" customWidth="1"/>
    <col min="15366" max="15366" width="11.85546875" style="26" customWidth="1"/>
    <col min="15367" max="15367" width="19" style="26" customWidth="1"/>
    <col min="15368" max="15368" width="16.7109375" style="26" customWidth="1"/>
    <col min="15369" max="15369" width="18.5703125" style="26" customWidth="1"/>
    <col min="15370" max="15372" width="15.28515625" style="26" customWidth="1"/>
    <col min="15373" max="15376" width="15.140625" style="26" customWidth="1"/>
    <col min="15377" max="15379" width="0" style="26" hidden="1" customWidth="1"/>
    <col min="15380" max="15380" width="15.140625" style="26" customWidth="1"/>
    <col min="15381" max="15617" width="9.140625" style="26"/>
    <col min="15618" max="15618" width="9.28515625" style="26" customWidth="1"/>
    <col min="15619" max="15619" width="42.28515625" style="26" customWidth="1"/>
    <col min="15620" max="15620" width="17.7109375" style="26" customWidth="1"/>
    <col min="15621" max="15621" width="16.7109375" style="26" customWidth="1"/>
    <col min="15622" max="15622" width="11.85546875" style="26" customWidth="1"/>
    <col min="15623" max="15623" width="19" style="26" customWidth="1"/>
    <col min="15624" max="15624" width="16.7109375" style="26" customWidth="1"/>
    <col min="15625" max="15625" width="18.5703125" style="26" customWidth="1"/>
    <col min="15626" max="15628" width="15.28515625" style="26" customWidth="1"/>
    <col min="15629" max="15632" width="15.140625" style="26" customWidth="1"/>
    <col min="15633" max="15635" width="0" style="26" hidden="1" customWidth="1"/>
    <col min="15636" max="15636" width="15.140625" style="26" customWidth="1"/>
    <col min="15637" max="15873" width="9.140625" style="26"/>
    <col min="15874" max="15874" width="9.28515625" style="26" customWidth="1"/>
    <col min="15875" max="15875" width="42.28515625" style="26" customWidth="1"/>
    <col min="15876" max="15876" width="17.7109375" style="26" customWidth="1"/>
    <col min="15877" max="15877" width="16.7109375" style="26" customWidth="1"/>
    <col min="15878" max="15878" width="11.85546875" style="26" customWidth="1"/>
    <col min="15879" max="15879" width="19" style="26" customWidth="1"/>
    <col min="15880" max="15880" width="16.7109375" style="26" customWidth="1"/>
    <col min="15881" max="15881" width="18.5703125" style="26" customWidth="1"/>
    <col min="15882" max="15884" width="15.28515625" style="26" customWidth="1"/>
    <col min="15885" max="15888" width="15.140625" style="26" customWidth="1"/>
    <col min="15889" max="15891" width="0" style="26" hidden="1" customWidth="1"/>
    <col min="15892" max="15892" width="15.140625" style="26" customWidth="1"/>
    <col min="15893" max="16129" width="9.140625" style="26"/>
    <col min="16130" max="16130" width="9.28515625" style="26" customWidth="1"/>
    <col min="16131" max="16131" width="42.28515625" style="26" customWidth="1"/>
    <col min="16132" max="16132" width="17.7109375" style="26" customWidth="1"/>
    <col min="16133" max="16133" width="16.7109375" style="26" customWidth="1"/>
    <col min="16134" max="16134" width="11.85546875" style="26" customWidth="1"/>
    <col min="16135" max="16135" width="19" style="26" customWidth="1"/>
    <col min="16136" max="16136" width="16.7109375" style="26" customWidth="1"/>
    <col min="16137" max="16137" width="18.5703125" style="26" customWidth="1"/>
    <col min="16138" max="16140" width="15.28515625" style="26" customWidth="1"/>
    <col min="16141" max="16144" width="15.140625" style="26" customWidth="1"/>
    <col min="16145" max="16147" width="0" style="26" hidden="1" customWidth="1"/>
    <col min="16148" max="16148" width="15.140625" style="26" customWidth="1"/>
    <col min="16149" max="16384" width="9.140625" style="26"/>
  </cols>
  <sheetData>
    <row r="1" spans="1:9" x14ac:dyDescent="0.2">
      <c r="A1" s="200" t="s">
        <v>344</v>
      </c>
      <c r="B1" s="201"/>
      <c r="C1" s="201"/>
    </row>
    <row r="2" spans="1:9" x14ac:dyDescent="0.2">
      <c r="A2" s="200" t="s">
        <v>345</v>
      </c>
      <c r="B2" s="200"/>
      <c r="C2" s="200"/>
    </row>
    <row r="3" spans="1:9" ht="24" customHeight="1" x14ac:dyDescent="0.2">
      <c r="A3" s="201" t="s">
        <v>406</v>
      </c>
      <c r="B3" s="201"/>
      <c r="C3" s="201"/>
    </row>
    <row r="4" spans="1:9" x14ac:dyDescent="0.2">
      <c r="A4" s="202" t="s">
        <v>407</v>
      </c>
      <c r="B4" s="202"/>
      <c r="C4" s="202"/>
    </row>
    <row r="6" spans="1:9" ht="22.5" customHeight="1" x14ac:dyDescent="0.2">
      <c r="A6" s="215" t="s">
        <v>363</v>
      </c>
      <c r="B6" s="215"/>
      <c r="C6" s="215"/>
      <c r="D6" s="215"/>
      <c r="E6" s="215"/>
      <c r="F6" s="215"/>
      <c r="G6" s="215"/>
      <c r="H6" s="215"/>
      <c r="I6" s="215"/>
    </row>
    <row r="7" spans="1:9" s="97" customFormat="1" ht="63.75" x14ac:dyDescent="0.25">
      <c r="A7" s="27" t="s">
        <v>88</v>
      </c>
      <c r="B7" s="28" t="s">
        <v>29</v>
      </c>
      <c r="C7" s="29" t="s">
        <v>89</v>
      </c>
      <c r="D7" s="30" t="s">
        <v>31</v>
      </c>
      <c r="E7" s="30" t="s">
        <v>90</v>
      </c>
      <c r="F7" s="30" t="s">
        <v>361</v>
      </c>
      <c r="G7" s="30" t="s">
        <v>362</v>
      </c>
      <c r="H7" s="31" t="s">
        <v>0</v>
      </c>
      <c r="I7" s="35" t="s">
        <v>0</v>
      </c>
    </row>
    <row r="8" spans="1:9" s="97" customFormat="1" x14ac:dyDescent="0.25">
      <c r="A8" s="181"/>
      <c r="B8" s="182"/>
      <c r="C8" s="29"/>
      <c r="D8" s="30"/>
      <c r="E8" s="30"/>
      <c r="F8" s="30"/>
      <c r="G8" s="30"/>
      <c r="H8" s="31"/>
      <c r="I8" s="35"/>
    </row>
    <row r="9" spans="1:9" s="100" customFormat="1" x14ac:dyDescent="0.2">
      <c r="A9" s="216">
        <v>1</v>
      </c>
      <c r="B9" s="217"/>
      <c r="C9" s="98">
        <v>2</v>
      </c>
      <c r="D9" s="99">
        <v>3</v>
      </c>
      <c r="E9" s="99">
        <v>4</v>
      </c>
      <c r="F9" s="180">
        <v>5</v>
      </c>
      <c r="G9" s="180">
        <v>6</v>
      </c>
      <c r="H9" s="180" t="s">
        <v>359</v>
      </c>
      <c r="I9" s="34" t="s">
        <v>365</v>
      </c>
    </row>
    <row r="10" spans="1:9" x14ac:dyDescent="0.2">
      <c r="A10" s="37">
        <v>3</v>
      </c>
      <c r="B10" s="101" t="s">
        <v>366</v>
      </c>
      <c r="C10" s="102">
        <f>SUM(C11,C22,C54,C58,C63)</f>
        <v>6358232</v>
      </c>
      <c r="D10" s="102">
        <f>SUM(D11+D22+D54+D63)</f>
        <v>7371103.2599999998</v>
      </c>
      <c r="E10" s="102">
        <f>SUM(E11,E22,E54,E58,E63)</f>
        <v>6938511</v>
      </c>
      <c r="F10" s="102">
        <f>SUM(F11,F22,F54,F58,F63)</f>
        <v>7275587.8499999987</v>
      </c>
      <c r="G10" s="102">
        <f>SUM(G11,G22,G54,G58,G63)</f>
        <v>6909666.6599999992</v>
      </c>
      <c r="H10" s="103">
        <f t="shared" ref="H10:H18" si="0">G10/E10*100</f>
        <v>99.58428631157318</v>
      </c>
      <c r="I10" s="40">
        <f>G10/F10*100</f>
        <v>94.970561863258922</v>
      </c>
    </row>
    <row r="11" spans="1:9" x14ac:dyDescent="0.2">
      <c r="A11" s="41">
        <v>31</v>
      </c>
      <c r="B11" s="104" t="s">
        <v>91</v>
      </c>
      <c r="C11" s="105">
        <f>SUM(C12,C16,C18)</f>
        <v>4528776</v>
      </c>
      <c r="D11" s="105">
        <f>D12+D16+D18</f>
        <v>5155411.8800000008</v>
      </c>
      <c r="E11" s="105">
        <f>SUM(E12,E16,E18)</f>
        <v>4930859</v>
      </c>
      <c r="F11" s="105">
        <f>SUM(F12,F16,F18)</f>
        <v>5268883.0999999996</v>
      </c>
      <c r="G11" s="105">
        <f>SUM(G12,G16,G18)</f>
        <v>5094094.669999999</v>
      </c>
      <c r="H11" s="106">
        <f t="shared" si="0"/>
        <v>103.31049153910097</v>
      </c>
      <c r="I11" s="44">
        <f>G11/F11*100</f>
        <v>96.682628430302415</v>
      </c>
    </row>
    <row r="12" spans="1:9" x14ac:dyDescent="0.2">
      <c r="A12" s="41">
        <v>311</v>
      </c>
      <c r="B12" s="104" t="s">
        <v>92</v>
      </c>
      <c r="C12" s="105">
        <f>SUM(C13:C15)</f>
        <v>3617384</v>
      </c>
      <c r="D12" s="105">
        <v>4134538.57</v>
      </c>
      <c r="E12" s="105">
        <f>SUM(E13:E15)</f>
        <v>3970804</v>
      </c>
      <c r="F12" s="105">
        <v>4209779.51</v>
      </c>
      <c r="G12" s="105">
        <f>SUM(G13:G15)</f>
        <v>4124253.4499999997</v>
      </c>
      <c r="H12" s="106">
        <f t="shared" si="0"/>
        <v>103.86444281812952</v>
      </c>
      <c r="I12" s="44">
        <f>G12/F12*100</f>
        <v>97.968395736716388</v>
      </c>
    </row>
    <row r="13" spans="1:9" x14ac:dyDescent="0.2">
      <c r="A13" s="47">
        <v>3111</v>
      </c>
      <c r="B13" s="48" t="s">
        <v>93</v>
      </c>
      <c r="C13" s="107">
        <v>3538249</v>
      </c>
      <c r="D13" s="107">
        <v>0</v>
      </c>
      <c r="E13" s="107">
        <v>3904182</v>
      </c>
      <c r="F13" s="107">
        <v>0</v>
      </c>
      <c r="G13" s="107">
        <v>4020657.55</v>
      </c>
      <c r="H13" s="106">
        <f t="shared" si="0"/>
        <v>102.98335349120507</v>
      </c>
      <c r="I13" s="44"/>
    </row>
    <row r="14" spans="1:9" x14ac:dyDescent="0.2">
      <c r="A14" s="47">
        <v>3113</v>
      </c>
      <c r="B14" s="48" t="s">
        <v>94</v>
      </c>
      <c r="C14" s="107">
        <v>21762</v>
      </c>
      <c r="D14" s="107">
        <v>0</v>
      </c>
      <c r="E14" s="107">
        <v>17594</v>
      </c>
      <c r="F14" s="107">
        <v>0</v>
      </c>
      <c r="G14" s="107">
        <v>21527.96</v>
      </c>
      <c r="H14" s="106">
        <f t="shared" si="0"/>
        <v>122.35966806865977</v>
      </c>
      <c r="I14" s="44"/>
    </row>
    <row r="15" spans="1:9" x14ac:dyDescent="0.2">
      <c r="A15" s="47">
        <v>3114</v>
      </c>
      <c r="B15" s="48" t="s">
        <v>95</v>
      </c>
      <c r="C15" s="107">
        <v>57373</v>
      </c>
      <c r="D15" s="107">
        <v>0</v>
      </c>
      <c r="E15" s="107">
        <v>49028</v>
      </c>
      <c r="F15" s="107">
        <v>0</v>
      </c>
      <c r="G15" s="107">
        <v>82067.94</v>
      </c>
      <c r="H15" s="106">
        <f t="shared" si="0"/>
        <v>167.38994044219629</v>
      </c>
      <c r="I15" s="44"/>
    </row>
    <row r="16" spans="1:9" x14ac:dyDescent="0.2">
      <c r="A16" s="41">
        <v>312</v>
      </c>
      <c r="B16" s="104" t="s">
        <v>96</v>
      </c>
      <c r="C16" s="105">
        <f>SUM(C17)</f>
        <v>314172</v>
      </c>
      <c r="D16" s="105">
        <v>334740</v>
      </c>
      <c r="E16" s="105">
        <f>SUM(E17)</f>
        <v>296166</v>
      </c>
      <c r="F16" s="105">
        <v>339340.21</v>
      </c>
      <c r="G16" s="105">
        <f>SUM(G17)</f>
        <v>284612.08</v>
      </c>
      <c r="H16" s="106">
        <f t="shared" si="0"/>
        <v>96.098836463334763</v>
      </c>
      <c r="I16" s="44">
        <f>G16/F16*100</f>
        <v>83.872194220661328</v>
      </c>
    </row>
    <row r="17" spans="1:9" x14ac:dyDescent="0.2">
      <c r="A17" s="47" t="s">
        <v>97</v>
      </c>
      <c r="B17" s="108" t="s">
        <v>96</v>
      </c>
      <c r="C17" s="107">
        <v>314172</v>
      </c>
      <c r="D17" s="107">
        <v>0</v>
      </c>
      <c r="E17" s="107">
        <v>296166</v>
      </c>
      <c r="F17" s="107">
        <v>0</v>
      </c>
      <c r="G17" s="107">
        <v>284612.08</v>
      </c>
      <c r="H17" s="106">
        <f t="shared" si="0"/>
        <v>96.098836463334763</v>
      </c>
      <c r="I17" s="44"/>
    </row>
    <row r="18" spans="1:9" x14ac:dyDescent="0.2">
      <c r="A18" s="41">
        <v>313</v>
      </c>
      <c r="B18" s="104" t="s">
        <v>98</v>
      </c>
      <c r="C18" s="105">
        <f>SUM(C20:C21)</f>
        <v>597220</v>
      </c>
      <c r="D18" s="105">
        <v>686133.31</v>
      </c>
      <c r="E18" s="105">
        <f>SUM(E19:E21)</f>
        <v>663889</v>
      </c>
      <c r="F18" s="105">
        <v>719763.38</v>
      </c>
      <c r="G18" s="105">
        <f>SUM(G19:G21)</f>
        <v>685229.14</v>
      </c>
      <c r="H18" s="106">
        <f t="shared" si="0"/>
        <v>103.21441385532823</v>
      </c>
      <c r="I18" s="44">
        <f>G18/F18*100</f>
        <v>95.202000968707239</v>
      </c>
    </row>
    <row r="19" spans="1:9" x14ac:dyDescent="0.2">
      <c r="A19" s="47">
        <v>3131</v>
      </c>
      <c r="B19" s="108" t="s">
        <v>99</v>
      </c>
      <c r="C19" s="105"/>
      <c r="D19" s="105"/>
      <c r="E19" s="107">
        <v>6</v>
      </c>
      <c r="F19" s="107"/>
      <c r="G19" s="107"/>
      <c r="H19" s="106"/>
      <c r="I19" s="44"/>
    </row>
    <row r="20" spans="1:9" ht="25.5" x14ac:dyDescent="0.2">
      <c r="A20" s="47">
        <v>3132</v>
      </c>
      <c r="B20" s="108" t="s">
        <v>100</v>
      </c>
      <c r="C20" s="107">
        <v>597220</v>
      </c>
      <c r="D20" s="107">
        <v>0</v>
      </c>
      <c r="E20" s="107">
        <v>661304</v>
      </c>
      <c r="F20" s="107">
        <v>0</v>
      </c>
      <c r="G20" s="107">
        <v>685041.66</v>
      </c>
      <c r="H20" s="106">
        <f t="shared" ref="H20:H37" si="1">G20/E20*100</f>
        <v>103.58952312400953</v>
      </c>
      <c r="I20" s="44"/>
    </row>
    <row r="21" spans="1:9" ht="25.5" x14ac:dyDescent="0.2">
      <c r="A21" s="47">
        <v>3133</v>
      </c>
      <c r="B21" s="108" t="s">
        <v>101</v>
      </c>
      <c r="C21" s="107">
        <v>0</v>
      </c>
      <c r="D21" s="107">
        <v>0</v>
      </c>
      <c r="E21" s="107">
        <v>2579</v>
      </c>
      <c r="F21" s="107">
        <v>0</v>
      </c>
      <c r="G21" s="107">
        <v>187.48</v>
      </c>
      <c r="H21" s="106">
        <f t="shared" si="1"/>
        <v>7.2694842962388524</v>
      </c>
      <c r="I21" s="44"/>
    </row>
    <row r="22" spans="1:9" x14ac:dyDescent="0.2">
      <c r="A22" s="41">
        <v>32</v>
      </c>
      <c r="B22" s="104" t="s">
        <v>102</v>
      </c>
      <c r="C22" s="105">
        <f>SUM(C23,C28,C35,C45,C47)</f>
        <v>1289689</v>
      </c>
      <c r="D22" s="105">
        <f>D23+D28+D35+D45+D47</f>
        <v>1638230.0299999998</v>
      </c>
      <c r="E22" s="105">
        <f>SUM(E23,E28,E35,E45,E47)</f>
        <v>1389872</v>
      </c>
      <c r="F22" s="105">
        <f>SUM(F23,F28,F35,F45,F47)</f>
        <v>1575759.7699999998</v>
      </c>
      <c r="G22" s="105">
        <f>SUM(G23,G28,G35,G45,G47)</f>
        <v>1315450.9999999998</v>
      </c>
      <c r="H22" s="106">
        <f t="shared" si="1"/>
        <v>94.645478144750001</v>
      </c>
      <c r="I22" s="44">
        <f>G22/F22*100</f>
        <v>83.480427984273263</v>
      </c>
    </row>
    <row r="23" spans="1:9" x14ac:dyDescent="0.2">
      <c r="A23" s="41">
        <v>321</v>
      </c>
      <c r="B23" s="104" t="s">
        <v>103</v>
      </c>
      <c r="C23" s="105">
        <f>SUM(C24:C27)</f>
        <v>155108</v>
      </c>
      <c r="D23" s="105">
        <v>218938.96</v>
      </c>
      <c r="E23" s="105">
        <f>SUM(E24:E27)</f>
        <v>214978</v>
      </c>
      <c r="F23" s="105">
        <v>361656.51</v>
      </c>
      <c r="G23" s="105">
        <f>SUM(G24:G27)</f>
        <v>330459.38</v>
      </c>
      <c r="H23" s="106">
        <f t="shared" si="1"/>
        <v>153.71776646912707</v>
      </c>
      <c r="I23" s="44">
        <f>G23/F23*100</f>
        <v>91.373823189301916</v>
      </c>
    </row>
    <row r="24" spans="1:9" x14ac:dyDescent="0.2">
      <c r="A24" s="47" t="s">
        <v>104</v>
      </c>
      <c r="B24" s="108" t="s">
        <v>105</v>
      </c>
      <c r="C24" s="107">
        <v>2783</v>
      </c>
      <c r="D24" s="107">
        <v>0</v>
      </c>
      <c r="E24" s="107">
        <v>8000</v>
      </c>
      <c r="F24" s="107">
        <v>0</v>
      </c>
      <c r="G24" s="107">
        <v>16744.52</v>
      </c>
      <c r="H24" s="106">
        <f t="shared" si="1"/>
        <v>209.30650000000003</v>
      </c>
      <c r="I24" s="44"/>
    </row>
    <row r="25" spans="1:9" ht="25.5" x14ac:dyDescent="0.2">
      <c r="A25" s="47" t="s">
        <v>106</v>
      </c>
      <c r="B25" s="108" t="s">
        <v>107</v>
      </c>
      <c r="C25" s="107">
        <v>144071</v>
      </c>
      <c r="D25" s="107">
        <v>0</v>
      </c>
      <c r="E25" s="107">
        <v>192354</v>
      </c>
      <c r="F25" s="107">
        <v>0</v>
      </c>
      <c r="G25" s="107">
        <v>286773.2</v>
      </c>
      <c r="H25" s="106">
        <f t="shared" si="1"/>
        <v>149.08616405169636</v>
      </c>
      <c r="I25" s="44"/>
    </row>
    <row r="26" spans="1:9" x14ac:dyDescent="0.2">
      <c r="A26" s="47">
        <v>3213</v>
      </c>
      <c r="B26" s="108" t="s">
        <v>108</v>
      </c>
      <c r="C26" s="107">
        <v>6650</v>
      </c>
      <c r="D26" s="107">
        <v>0</v>
      </c>
      <c r="E26" s="107">
        <v>5400</v>
      </c>
      <c r="F26" s="107">
        <v>0</v>
      </c>
      <c r="G26" s="107">
        <v>23700.6</v>
      </c>
      <c r="H26" s="106">
        <f t="shared" si="1"/>
        <v>438.89999999999992</v>
      </c>
      <c r="I26" s="50"/>
    </row>
    <row r="27" spans="1:9" ht="25.5" x14ac:dyDescent="0.2">
      <c r="A27" s="47">
        <v>3214</v>
      </c>
      <c r="B27" s="108" t="s">
        <v>109</v>
      </c>
      <c r="C27" s="107">
        <v>1604</v>
      </c>
      <c r="D27" s="107">
        <v>0</v>
      </c>
      <c r="E27" s="107">
        <v>9224</v>
      </c>
      <c r="F27" s="107">
        <v>0</v>
      </c>
      <c r="G27" s="107">
        <v>3241.06</v>
      </c>
      <c r="H27" s="106">
        <f t="shared" si="1"/>
        <v>35.137250650477014</v>
      </c>
      <c r="I27" s="50"/>
    </row>
    <row r="28" spans="1:9" x14ac:dyDescent="0.2">
      <c r="A28" s="41">
        <v>322</v>
      </c>
      <c r="B28" s="104" t="s">
        <v>110</v>
      </c>
      <c r="C28" s="105">
        <f>SUM(C29:C34)</f>
        <v>415107</v>
      </c>
      <c r="D28" s="105">
        <v>581049</v>
      </c>
      <c r="E28" s="105">
        <f>SUM(E29:E34)</f>
        <v>425591</v>
      </c>
      <c r="F28" s="105">
        <v>828606.6</v>
      </c>
      <c r="G28" s="105">
        <f>SUM(G29:G34)</f>
        <v>632922.37</v>
      </c>
      <c r="H28" s="106">
        <f t="shared" si="1"/>
        <v>148.71610771844331</v>
      </c>
      <c r="I28" s="44">
        <f>G28/F28*100</f>
        <v>76.383940219641019</v>
      </c>
    </row>
    <row r="29" spans="1:9" ht="25.5" x14ac:dyDescent="0.2">
      <c r="A29" s="47" t="s">
        <v>111</v>
      </c>
      <c r="B29" s="108" t="s">
        <v>112</v>
      </c>
      <c r="C29" s="107">
        <v>75464</v>
      </c>
      <c r="D29" s="107">
        <v>0</v>
      </c>
      <c r="E29" s="107">
        <v>45829</v>
      </c>
      <c r="F29" s="107">
        <v>0</v>
      </c>
      <c r="G29" s="107">
        <v>63764.41</v>
      </c>
      <c r="H29" s="106">
        <f t="shared" si="1"/>
        <v>139.13550372035175</v>
      </c>
      <c r="I29" s="44"/>
    </row>
    <row r="30" spans="1:9" x14ac:dyDescent="0.2">
      <c r="A30" s="47">
        <v>3222</v>
      </c>
      <c r="B30" s="108" t="s">
        <v>113</v>
      </c>
      <c r="C30" s="107">
        <v>172839</v>
      </c>
      <c r="D30" s="107">
        <v>0</v>
      </c>
      <c r="E30" s="107">
        <v>187761</v>
      </c>
      <c r="F30" s="107">
        <v>0</v>
      </c>
      <c r="G30" s="107">
        <v>278189.94</v>
      </c>
      <c r="H30" s="106">
        <f t="shared" si="1"/>
        <v>148.16172687618834</v>
      </c>
      <c r="I30" s="44"/>
    </row>
    <row r="31" spans="1:9" x14ac:dyDescent="0.2">
      <c r="A31" s="47" t="s">
        <v>114</v>
      </c>
      <c r="B31" s="108" t="s">
        <v>115</v>
      </c>
      <c r="C31" s="107">
        <v>135977</v>
      </c>
      <c r="D31" s="107">
        <v>0</v>
      </c>
      <c r="E31" s="107">
        <v>159760</v>
      </c>
      <c r="F31" s="107">
        <v>0</v>
      </c>
      <c r="G31" s="107">
        <v>268274.56</v>
      </c>
      <c r="H31" s="106">
        <f t="shared" si="1"/>
        <v>167.92348522784175</v>
      </c>
      <c r="I31" s="44"/>
    </row>
    <row r="32" spans="1:9" ht="25.5" x14ac:dyDescent="0.2">
      <c r="A32" s="47" t="s">
        <v>116</v>
      </c>
      <c r="B32" s="108" t="s">
        <v>117</v>
      </c>
      <c r="C32" s="107">
        <v>11521</v>
      </c>
      <c r="D32" s="107">
        <v>0</v>
      </c>
      <c r="E32" s="107">
        <v>17957</v>
      </c>
      <c r="F32" s="107">
        <v>0</v>
      </c>
      <c r="G32" s="107">
        <v>8678.81</v>
      </c>
      <c r="H32" s="106">
        <f t="shared" si="1"/>
        <v>48.331068664030738</v>
      </c>
      <c r="I32" s="44"/>
    </row>
    <row r="33" spans="1:9" x14ac:dyDescent="0.2">
      <c r="A33" s="47">
        <v>3225</v>
      </c>
      <c r="B33" s="108" t="s">
        <v>118</v>
      </c>
      <c r="C33" s="107">
        <v>17581</v>
      </c>
      <c r="D33" s="107">
        <v>0</v>
      </c>
      <c r="E33" s="107">
        <v>11859</v>
      </c>
      <c r="F33" s="107">
        <v>0</v>
      </c>
      <c r="G33" s="107">
        <v>10676.9</v>
      </c>
      <c r="H33" s="106">
        <f t="shared" si="1"/>
        <v>90.032043173960702</v>
      </c>
      <c r="I33" s="44"/>
    </row>
    <row r="34" spans="1:9" ht="25.5" x14ac:dyDescent="0.2">
      <c r="A34" s="47">
        <v>3227</v>
      </c>
      <c r="B34" s="108" t="s">
        <v>119</v>
      </c>
      <c r="C34" s="107">
        <v>1725</v>
      </c>
      <c r="D34" s="107">
        <v>0</v>
      </c>
      <c r="E34" s="107">
        <v>2425</v>
      </c>
      <c r="F34" s="107">
        <v>0</v>
      </c>
      <c r="G34" s="107">
        <v>3337.75</v>
      </c>
      <c r="H34" s="106">
        <f t="shared" si="1"/>
        <v>137.63917525773195</v>
      </c>
      <c r="I34" s="44"/>
    </row>
    <row r="35" spans="1:9" x14ac:dyDescent="0.2">
      <c r="A35" s="41">
        <v>323</v>
      </c>
      <c r="B35" s="104" t="s">
        <v>120</v>
      </c>
      <c r="C35" s="105">
        <f>SUM(C36:C44)</f>
        <v>686921</v>
      </c>
      <c r="D35" s="105">
        <v>710345.82</v>
      </c>
      <c r="E35" s="105">
        <f>SUM(E36:E44)</f>
        <v>664946</v>
      </c>
      <c r="F35" s="105">
        <v>328661.15999999997</v>
      </c>
      <c r="G35" s="105">
        <f>SUM(G36:G44)</f>
        <v>306741.33999999997</v>
      </c>
      <c r="H35" s="106">
        <f t="shared" si="1"/>
        <v>46.130263209343312</v>
      </c>
      <c r="I35" s="44">
        <f>G35/F35*100</f>
        <v>93.330571826619249</v>
      </c>
    </row>
    <row r="36" spans="1:9" x14ac:dyDescent="0.2">
      <c r="A36" s="47" t="s">
        <v>121</v>
      </c>
      <c r="B36" s="108" t="s">
        <v>122</v>
      </c>
      <c r="C36" s="107">
        <v>13484</v>
      </c>
      <c r="D36" s="107">
        <v>0</v>
      </c>
      <c r="E36" s="107">
        <v>13000</v>
      </c>
      <c r="F36" s="107"/>
      <c r="G36" s="107">
        <v>11307.36</v>
      </c>
      <c r="H36" s="106">
        <f t="shared" si="1"/>
        <v>86.979692307692318</v>
      </c>
      <c r="I36" s="44"/>
    </row>
    <row r="37" spans="1:9" ht="25.5" x14ac:dyDescent="0.2">
      <c r="A37" s="47" t="s">
        <v>123</v>
      </c>
      <c r="B37" s="108" t="s">
        <v>124</v>
      </c>
      <c r="C37" s="107">
        <v>504569</v>
      </c>
      <c r="D37" s="107">
        <v>0</v>
      </c>
      <c r="E37" s="107">
        <v>495936</v>
      </c>
      <c r="F37" s="107">
        <v>0</v>
      </c>
      <c r="G37" s="107">
        <v>192919</v>
      </c>
      <c r="H37" s="106">
        <f t="shared" si="1"/>
        <v>38.899979029552199</v>
      </c>
      <c r="I37" s="44"/>
    </row>
    <row r="38" spans="1:9" x14ac:dyDescent="0.2">
      <c r="A38" s="47">
        <v>3233</v>
      </c>
      <c r="B38" s="108" t="s">
        <v>125</v>
      </c>
      <c r="C38" s="107">
        <v>0</v>
      </c>
      <c r="D38" s="107">
        <v>0</v>
      </c>
      <c r="E38" s="107">
        <v>0</v>
      </c>
      <c r="F38" s="107">
        <v>0</v>
      </c>
      <c r="G38" s="107">
        <v>0</v>
      </c>
      <c r="H38" s="106">
        <v>0</v>
      </c>
      <c r="I38" s="44"/>
    </row>
    <row r="39" spans="1:9" x14ac:dyDescent="0.2">
      <c r="A39" s="47" t="s">
        <v>126</v>
      </c>
      <c r="B39" s="108" t="s">
        <v>127</v>
      </c>
      <c r="C39" s="107">
        <v>28795</v>
      </c>
      <c r="D39" s="107">
        <v>0</v>
      </c>
      <c r="E39" s="107">
        <v>27187</v>
      </c>
      <c r="F39" s="107">
        <v>0</v>
      </c>
      <c r="G39" s="107">
        <v>39220.720000000001</v>
      </c>
      <c r="H39" s="106">
        <f t="shared" ref="H39:H44" si="2">G39/E39*100</f>
        <v>144.26277264869239</v>
      </c>
      <c r="I39" s="50"/>
    </row>
    <row r="40" spans="1:9" x14ac:dyDescent="0.2">
      <c r="A40" s="47">
        <v>3235</v>
      </c>
      <c r="B40" s="108" t="s">
        <v>128</v>
      </c>
      <c r="C40" s="107">
        <v>3917</v>
      </c>
      <c r="D40" s="107">
        <v>0</v>
      </c>
      <c r="E40" s="107">
        <v>6517</v>
      </c>
      <c r="F40" s="107">
        <v>0</v>
      </c>
      <c r="G40" s="107">
        <v>800</v>
      </c>
      <c r="H40" s="106">
        <f t="shared" si="2"/>
        <v>12.275586926499923</v>
      </c>
      <c r="I40" s="50"/>
    </row>
    <row r="41" spans="1:9" x14ac:dyDescent="0.2">
      <c r="A41" s="47">
        <v>3236</v>
      </c>
      <c r="B41" s="108" t="s">
        <v>129</v>
      </c>
      <c r="C41" s="107">
        <v>14055</v>
      </c>
      <c r="D41" s="107">
        <v>0</v>
      </c>
      <c r="E41" s="107">
        <v>19260</v>
      </c>
      <c r="F41" s="107">
        <v>0</v>
      </c>
      <c r="G41" s="107">
        <v>27200</v>
      </c>
      <c r="H41" s="106">
        <f t="shared" si="2"/>
        <v>141.22533748701974</v>
      </c>
      <c r="I41" s="50"/>
    </row>
    <row r="42" spans="1:9" x14ac:dyDescent="0.2">
      <c r="A42" s="47">
        <v>3237</v>
      </c>
      <c r="B42" s="108" t="s">
        <v>130</v>
      </c>
      <c r="C42" s="107">
        <v>100369</v>
      </c>
      <c r="D42" s="107">
        <v>0</v>
      </c>
      <c r="E42" s="107">
        <v>65558</v>
      </c>
      <c r="F42" s="107">
        <v>0</v>
      </c>
      <c r="G42" s="107">
        <v>937.5</v>
      </c>
      <c r="H42" s="106">
        <f t="shared" si="2"/>
        <v>1.4300314225571251</v>
      </c>
      <c r="I42" s="50"/>
    </row>
    <row r="43" spans="1:9" x14ac:dyDescent="0.2">
      <c r="A43" s="47" t="s">
        <v>131</v>
      </c>
      <c r="B43" s="108" t="s">
        <v>132</v>
      </c>
      <c r="C43" s="107">
        <v>4500</v>
      </c>
      <c r="D43" s="107">
        <v>0</v>
      </c>
      <c r="E43" s="107">
        <v>5683</v>
      </c>
      <c r="F43" s="107">
        <v>0</v>
      </c>
      <c r="G43" s="107">
        <v>5892.44</v>
      </c>
      <c r="H43" s="106">
        <f t="shared" si="2"/>
        <v>103.68537744149215</v>
      </c>
      <c r="I43" s="50"/>
    </row>
    <row r="44" spans="1:9" x14ac:dyDescent="0.2">
      <c r="A44" s="47" t="s">
        <v>133</v>
      </c>
      <c r="B44" s="108" t="s">
        <v>134</v>
      </c>
      <c r="C44" s="107">
        <v>17232</v>
      </c>
      <c r="D44" s="107">
        <v>0</v>
      </c>
      <c r="E44" s="107">
        <v>31805</v>
      </c>
      <c r="F44" s="107">
        <v>0</v>
      </c>
      <c r="G44" s="107">
        <v>28464.32</v>
      </c>
      <c r="H44" s="106">
        <f t="shared" si="2"/>
        <v>89.496368495519576</v>
      </c>
      <c r="I44" s="50"/>
    </row>
    <row r="45" spans="1:9" ht="25.5" x14ac:dyDescent="0.2">
      <c r="A45" s="41">
        <v>324</v>
      </c>
      <c r="B45" s="104" t="s">
        <v>135</v>
      </c>
      <c r="C45" s="105">
        <f>SUM(C46)</f>
        <v>6322</v>
      </c>
      <c r="D45" s="105">
        <v>6640</v>
      </c>
      <c r="E45" s="105">
        <f>SUM(E46)</f>
        <v>0</v>
      </c>
      <c r="F45" s="105">
        <v>0</v>
      </c>
      <c r="G45" s="105">
        <v>0</v>
      </c>
      <c r="H45" s="106">
        <f>E45/C45*100</f>
        <v>0</v>
      </c>
      <c r="I45" s="44">
        <f>E45/D45*100</f>
        <v>0</v>
      </c>
    </row>
    <row r="46" spans="1:9" ht="25.5" x14ac:dyDescent="0.2">
      <c r="A46" s="47">
        <v>3241</v>
      </c>
      <c r="B46" s="108" t="s">
        <v>135</v>
      </c>
      <c r="C46" s="107">
        <v>6322</v>
      </c>
      <c r="D46" s="107">
        <v>6640</v>
      </c>
      <c r="E46" s="107">
        <v>0</v>
      </c>
      <c r="F46" s="107">
        <v>0</v>
      </c>
      <c r="G46" s="107">
        <v>0</v>
      </c>
      <c r="H46" s="106">
        <f>E46/C46*100</f>
        <v>0</v>
      </c>
      <c r="I46" s="44"/>
    </row>
    <row r="47" spans="1:9" ht="25.5" x14ac:dyDescent="0.2">
      <c r="A47" s="41">
        <v>329</v>
      </c>
      <c r="B47" s="104" t="s">
        <v>136</v>
      </c>
      <c r="C47" s="105">
        <f>SUM(C48:C53)</f>
        <v>26231</v>
      </c>
      <c r="D47" s="105">
        <v>121256.25</v>
      </c>
      <c r="E47" s="105">
        <f>SUM(E48:E53)</f>
        <v>84357</v>
      </c>
      <c r="F47" s="105">
        <v>56835.5</v>
      </c>
      <c r="G47" s="105">
        <f>SUM(G48:G53)</f>
        <v>45327.91</v>
      </c>
      <c r="H47" s="106">
        <f>G47/E47*100</f>
        <v>53.733430539255792</v>
      </c>
      <c r="I47" s="44">
        <f>G47/F47*100</f>
        <v>79.752812942615094</v>
      </c>
    </row>
    <row r="48" spans="1:9" x14ac:dyDescent="0.2">
      <c r="A48" s="47">
        <v>3292</v>
      </c>
      <c r="B48" s="108" t="s">
        <v>137</v>
      </c>
      <c r="C48" s="107">
        <v>7810</v>
      </c>
      <c r="D48" s="107">
        <v>0</v>
      </c>
      <c r="E48" s="107">
        <v>8893</v>
      </c>
      <c r="F48" s="107">
        <v>0</v>
      </c>
      <c r="G48" s="107">
        <v>8702.84</v>
      </c>
      <c r="H48" s="106">
        <f>G48/E48*100</f>
        <v>97.861688968851908</v>
      </c>
      <c r="I48" s="44">
        <v>0</v>
      </c>
    </row>
    <row r="49" spans="1:9" x14ac:dyDescent="0.2">
      <c r="A49" s="47" t="s">
        <v>138</v>
      </c>
      <c r="B49" s="108" t="s">
        <v>139</v>
      </c>
      <c r="C49" s="107">
        <v>0</v>
      </c>
      <c r="D49" s="107">
        <v>0</v>
      </c>
      <c r="E49" s="107">
        <v>0</v>
      </c>
      <c r="F49" s="107">
        <v>0</v>
      </c>
      <c r="G49" s="107"/>
      <c r="H49" s="106">
        <v>0</v>
      </c>
      <c r="I49" s="50"/>
    </row>
    <row r="50" spans="1:9" x14ac:dyDescent="0.2">
      <c r="A50" s="47">
        <v>3294</v>
      </c>
      <c r="B50" s="108" t="s">
        <v>140</v>
      </c>
      <c r="C50" s="107">
        <v>1000</v>
      </c>
      <c r="D50" s="107">
        <v>0</v>
      </c>
      <c r="E50" s="107">
        <v>1000</v>
      </c>
      <c r="F50" s="107">
        <v>0</v>
      </c>
      <c r="G50" s="107">
        <v>1200</v>
      </c>
      <c r="H50" s="106">
        <f t="shared" ref="H50:H56" si="3">G50/E50*100</f>
        <v>120</v>
      </c>
      <c r="I50" s="50"/>
    </row>
    <row r="51" spans="1:9" x14ac:dyDescent="0.2">
      <c r="A51" s="47">
        <v>3295</v>
      </c>
      <c r="B51" s="108" t="s">
        <v>141</v>
      </c>
      <c r="C51" s="107">
        <v>15344</v>
      </c>
      <c r="D51" s="107">
        <v>0</v>
      </c>
      <c r="E51" s="107">
        <v>20463</v>
      </c>
      <c r="F51" s="107">
        <v>0</v>
      </c>
      <c r="G51" s="107">
        <v>23643.82</v>
      </c>
      <c r="H51" s="106">
        <f t="shared" si="3"/>
        <v>115.54425059864144</v>
      </c>
      <c r="I51" s="50"/>
    </row>
    <row r="52" spans="1:9" x14ac:dyDescent="0.2">
      <c r="A52" s="47">
        <v>3296</v>
      </c>
      <c r="B52" s="108" t="s">
        <v>142</v>
      </c>
      <c r="C52" s="107">
        <v>0</v>
      </c>
      <c r="D52" s="107">
        <v>0</v>
      </c>
      <c r="E52" s="107">
        <v>53051</v>
      </c>
      <c r="F52" s="107">
        <v>0</v>
      </c>
      <c r="G52" s="107">
        <v>10781.25</v>
      </c>
      <c r="H52" s="106">
        <f t="shared" si="3"/>
        <v>20.322425590469546</v>
      </c>
      <c r="I52" s="50"/>
    </row>
    <row r="53" spans="1:9" ht="25.5" x14ac:dyDescent="0.2">
      <c r="A53" s="47" t="s">
        <v>143</v>
      </c>
      <c r="B53" s="108" t="s">
        <v>136</v>
      </c>
      <c r="C53" s="107">
        <v>2077</v>
      </c>
      <c r="D53" s="107">
        <v>0</v>
      </c>
      <c r="E53" s="107">
        <v>950</v>
      </c>
      <c r="F53" s="107">
        <v>0</v>
      </c>
      <c r="G53" s="107">
        <v>1000</v>
      </c>
      <c r="H53" s="106">
        <f t="shared" si="3"/>
        <v>105.26315789473684</v>
      </c>
      <c r="I53" s="50"/>
    </row>
    <row r="54" spans="1:9" x14ac:dyDescent="0.2">
      <c r="A54" s="41">
        <v>34</v>
      </c>
      <c r="B54" s="104" t="s">
        <v>144</v>
      </c>
      <c r="C54" s="105">
        <f>SUM(C55)</f>
        <v>4134</v>
      </c>
      <c r="D54" s="105">
        <v>83500</v>
      </c>
      <c r="E54" s="105">
        <f>SUM(E55)</f>
        <v>46703</v>
      </c>
      <c r="F54" s="105">
        <f>SUM(F55)</f>
        <v>9827.8799999999992</v>
      </c>
      <c r="G54" s="105">
        <f>SUM(G55)</f>
        <v>7798.07</v>
      </c>
      <c r="H54" s="106">
        <f t="shared" si="3"/>
        <v>16.697150076012246</v>
      </c>
      <c r="I54" s="44">
        <f>G54/F54*100</f>
        <v>79.346410416081596</v>
      </c>
    </row>
    <row r="55" spans="1:9" x14ac:dyDescent="0.2">
      <c r="A55" s="41">
        <v>343</v>
      </c>
      <c r="B55" s="104" t="s">
        <v>145</v>
      </c>
      <c r="C55" s="105">
        <f>SUM(C56)</f>
        <v>4134</v>
      </c>
      <c r="D55" s="105">
        <v>83500</v>
      </c>
      <c r="E55" s="105">
        <f>SUM(E56,E57)</f>
        <v>46703</v>
      </c>
      <c r="F55" s="105">
        <v>9827.8799999999992</v>
      </c>
      <c r="G55" s="105">
        <f>SUM(G56,G57)</f>
        <v>7798.07</v>
      </c>
      <c r="H55" s="106">
        <f t="shared" si="3"/>
        <v>16.697150076012246</v>
      </c>
      <c r="I55" s="44">
        <f>G55/F55*100</f>
        <v>79.346410416081596</v>
      </c>
    </row>
    <row r="56" spans="1:9" ht="25.5" x14ac:dyDescent="0.2">
      <c r="A56" s="47" t="s">
        <v>146</v>
      </c>
      <c r="B56" s="108" t="s">
        <v>147</v>
      </c>
      <c r="C56" s="107">
        <v>4134</v>
      </c>
      <c r="D56" s="107">
        <v>0</v>
      </c>
      <c r="E56" s="107">
        <v>3500</v>
      </c>
      <c r="F56" s="107">
        <v>0</v>
      </c>
      <c r="G56" s="107">
        <v>3827.88</v>
      </c>
      <c r="H56" s="106">
        <f t="shared" si="3"/>
        <v>109.36799999999999</v>
      </c>
      <c r="I56" s="44"/>
    </row>
    <row r="57" spans="1:9" x14ac:dyDescent="0.2">
      <c r="A57" s="47">
        <v>3433</v>
      </c>
      <c r="B57" s="108" t="s">
        <v>148</v>
      </c>
      <c r="C57" s="107">
        <v>0</v>
      </c>
      <c r="D57" s="107">
        <v>0</v>
      </c>
      <c r="E57" s="107">
        <v>43203</v>
      </c>
      <c r="F57" s="107">
        <v>0</v>
      </c>
      <c r="G57" s="107">
        <v>3970.19</v>
      </c>
      <c r="H57" s="106">
        <v>0</v>
      </c>
      <c r="I57" s="44"/>
    </row>
    <row r="58" spans="1:9" ht="25.5" x14ac:dyDescent="0.2">
      <c r="A58" s="41">
        <v>36</v>
      </c>
      <c r="B58" s="104" t="s">
        <v>149</v>
      </c>
      <c r="C58" s="105">
        <f>SUM(C59)</f>
        <v>0</v>
      </c>
      <c r="D58" s="105">
        <f>D59+D61</f>
        <v>0</v>
      </c>
      <c r="E58" s="105">
        <f>E59+E61</f>
        <v>0</v>
      </c>
      <c r="F58" s="105">
        <v>0</v>
      </c>
      <c r="G58" s="105">
        <f>SUM(G59,G61)</f>
        <v>918.8</v>
      </c>
      <c r="H58" s="106">
        <v>0</v>
      </c>
      <c r="I58" s="44">
        <v>0</v>
      </c>
    </row>
    <row r="59" spans="1:9" ht="25.5" x14ac:dyDescent="0.2">
      <c r="A59" s="41">
        <v>366</v>
      </c>
      <c r="B59" s="104" t="s">
        <v>149</v>
      </c>
      <c r="C59" s="105">
        <f>SUM(C61)</f>
        <v>0</v>
      </c>
      <c r="D59" s="105">
        <v>0</v>
      </c>
      <c r="E59" s="105">
        <f>E60</f>
        <v>0</v>
      </c>
      <c r="F59" s="105">
        <v>0</v>
      </c>
      <c r="G59" s="105">
        <f>SUM(G60)</f>
        <v>276</v>
      </c>
      <c r="H59" s="106">
        <v>0</v>
      </c>
      <c r="I59" s="44">
        <v>0</v>
      </c>
    </row>
    <row r="60" spans="1:9" ht="25.5" x14ac:dyDescent="0.2">
      <c r="A60" s="47">
        <v>3661</v>
      </c>
      <c r="B60" s="108" t="s">
        <v>149</v>
      </c>
      <c r="C60" s="107">
        <v>0</v>
      </c>
      <c r="D60" s="107">
        <v>0</v>
      </c>
      <c r="E60" s="107">
        <v>0</v>
      </c>
      <c r="F60" s="107">
        <v>0</v>
      </c>
      <c r="G60" s="107">
        <v>276</v>
      </c>
      <c r="H60" s="106">
        <v>0</v>
      </c>
      <c r="I60" s="50"/>
    </row>
    <row r="61" spans="1:9" ht="38.25" x14ac:dyDescent="0.2">
      <c r="A61" s="41">
        <v>369</v>
      </c>
      <c r="B61" s="104" t="s">
        <v>150</v>
      </c>
      <c r="C61" s="105">
        <v>0</v>
      </c>
      <c r="D61" s="105">
        <f>D62</f>
        <v>0</v>
      </c>
      <c r="E61" s="105">
        <f>E62</f>
        <v>0</v>
      </c>
      <c r="F61" s="105">
        <v>0</v>
      </c>
      <c r="G61" s="105">
        <f>SUM(G62)</f>
        <v>642.79999999999995</v>
      </c>
      <c r="H61" s="106">
        <v>0</v>
      </c>
      <c r="I61" s="44">
        <v>0</v>
      </c>
    </row>
    <row r="62" spans="1:9" ht="25.5" x14ac:dyDescent="0.2">
      <c r="A62" s="47">
        <v>3691</v>
      </c>
      <c r="B62" s="108" t="s">
        <v>150</v>
      </c>
      <c r="C62" s="107">
        <v>0</v>
      </c>
      <c r="D62" s="107">
        <v>0</v>
      </c>
      <c r="E62" s="107">
        <v>0</v>
      </c>
      <c r="F62" s="107">
        <v>0</v>
      </c>
      <c r="G62" s="107">
        <v>642.79999999999995</v>
      </c>
      <c r="H62" s="106">
        <v>0</v>
      </c>
      <c r="I62" s="50"/>
    </row>
    <row r="63" spans="1:9" ht="25.5" x14ac:dyDescent="0.2">
      <c r="A63" s="41">
        <v>37</v>
      </c>
      <c r="B63" s="104" t="s">
        <v>151</v>
      </c>
      <c r="C63" s="105">
        <f>SUM(C64)</f>
        <v>535633</v>
      </c>
      <c r="D63" s="105">
        <v>493961.35</v>
      </c>
      <c r="E63" s="105">
        <f>SUM(E64)</f>
        <v>571077</v>
      </c>
      <c r="F63" s="105">
        <f>SUM(F64)</f>
        <v>421117.1</v>
      </c>
      <c r="G63" s="105">
        <f>SUM(G64)</f>
        <v>491404.12</v>
      </c>
      <c r="H63" s="106">
        <f>G63/E63*100</f>
        <v>86.048662439565931</v>
      </c>
      <c r="I63" s="44">
        <f>G63/F63*100</f>
        <v>116.69061170871475</v>
      </c>
    </row>
    <row r="64" spans="1:9" ht="25.5" x14ac:dyDescent="0.2">
      <c r="A64" s="41">
        <v>372</v>
      </c>
      <c r="B64" s="104" t="s">
        <v>151</v>
      </c>
      <c r="C64" s="105">
        <f>SUM(C65)</f>
        <v>535633</v>
      </c>
      <c r="D64" s="105">
        <v>0</v>
      </c>
      <c r="E64" s="105">
        <f>SUM(E65)</f>
        <v>571077</v>
      </c>
      <c r="F64" s="105">
        <v>421117.1</v>
      </c>
      <c r="G64" s="105">
        <f>SUM(G65)</f>
        <v>491404.12</v>
      </c>
      <c r="H64" s="106">
        <f>G64/E64*100</f>
        <v>86.048662439565931</v>
      </c>
      <c r="I64" s="44">
        <f>G64/F64*100</f>
        <v>116.69061170871475</v>
      </c>
    </row>
    <row r="65" spans="1:9" ht="25.5" x14ac:dyDescent="0.2">
      <c r="A65" s="47">
        <v>3722</v>
      </c>
      <c r="B65" s="108" t="s">
        <v>151</v>
      </c>
      <c r="C65" s="107">
        <v>535633</v>
      </c>
      <c r="D65" s="107">
        <v>0</v>
      </c>
      <c r="E65" s="107">
        <v>571077</v>
      </c>
      <c r="F65" s="107">
        <v>0</v>
      </c>
      <c r="G65" s="107">
        <v>491404.12</v>
      </c>
      <c r="H65" s="106">
        <f>G65/E65*100</f>
        <v>86.048662439565931</v>
      </c>
      <c r="I65" s="50"/>
    </row>
    <row r="66" spans="1:9" ht="25.5" x14ac:dyDescent="0.2">
      <c r="A66" s="37">
        <v>4</v>
      </c>
      <c r="B66" s="101" t="s">
        <v>152</v>
      </c>
      <c r="C66" s="102">
        <f>SUM(C67,C71)</f>
        <v>91710</v>
      </c>
      <c r="D66" s="102">
        <f>SUM(D67,D71)</f>
        <v>195940</v>
      </c>
      <c r="E66" s="102">
        <f>SUM(E67,E71)</f>
        <v>75016</v>
      </c>
      <c r="F66" s="102">
        <f>SUM(F67,F71)</f>
        <v>244561.96</v>
      </c>
      <c r="G66" s="102">
        <f>SUM(G67,G71)</f>
        <v>140307.20000000001</v>
      </c>
      <c r="H66" s="103">
        <f>G66/E66*100</f>
        <v>187.03636557534392</v>
      </c>
      <c r="I66" s="40">
        <f>G66/F66*100</f>
        <v>57.370819239427107</v>
      </c>
    </row>
    <row r="67" spans="1:9" ht="38.25" x14ac:dyDescent="0.2">
      <c r="A67" s="41">
        <v>41</v>
      </c>
      <c r="B67" s="104" t="s">
        <v>153</v>
      </c>
      <c r="C67" s="105">
        <f>C68</f>
        <v>0</v>
      </c>
      <c r="D67" s="105">
        <f>SUM(D68)</f>
        <v>11990</v>
      </c>
      <c r="E67" s="105">
        <f>SUM(E68)</f>
        <v>12490</v>
      </c>
      <c r="F67" s="105">
        <f>SUM(F68)</f>
        <v>9500</v>
      </c>
      <c r="G67" s="105">
        <f>SUM(G68)</f>
        <v>7500</v>
      </c>
      <c r="H67" s="106">
        <v>0</v>
      </c>
      <c r="I67" s="44">
        <f>G67/F67*100</f>
        <v>78.94736842105263</v>
      </c>
    </row>
    <row r="68" spans="1:9" x14ac:dyDescent="0.2">
      <c r="A68" s="41">
        <v>412</v>
      </c>
      <c r="B68" s="104" t="s">
        <v>154</v>
      </c>
      <c r="C68" s="105">
        <f>C69</f>
        <v>0</v>
      </c>
      <c r="D68" s="105">
        <v>11990</v>
      </c>
      <c r="E68" s="105">
        <f>E69</f>
        <v>12490</v>
      </c>
      <c r="F68" s="105">
        <v>9500</v>
      </c>
      <c r="G68" s="105">
        <f>G69+G70</f>
        <v>7500</v>
      </c>
      <c r="H68" s="106">
        <v>0</v>
      </c>
      <c r="I68" s="44">
        <f>G68/F68*100</f>
        <v>78.94736842105263</v>
      </c>
    </row>
    <row r="69" spans="1:9" x14ac:dyDescent="0.2">
      <c r="A69" s="47">
        <v>4123</v>
      </c>
      <c r="B69" s="108" t="s">
        <v>154</v>
      </c>
      <c r="C69" s="107">
        <v>0</v>
      </c>
      <c r="D69" s="107">
        <v>0</v>
      </c>
      <c r="E69" s="107">
        <v>12490</v>
      </c>
      <c r="F69" s="107">
        <v>0</v>
      </c>
      <c r="G69" s="107">
        <v>0</v>
      </c>
      <c r="H69" s="106">
        <v>0</v>
      </c>
      <c r="I69" s="44"/>
    </row>
    <row r="70" spans="1:9" x14ac:dyDescent="0.2">
      <c r="A70" s="47">
        <v>4126</v>
      </c>
      <c r="B70" s="108" t="s">
        <v>364</v>
      </c>
      <c r="C70" s="107">
        <v>0</v>
      </c>
      <c r="D70" s="107">
        <v>0</v>
      </c>
      <c r="E70" s="107">
        <v>0</v>
      </c>
      <c r="F70" s="107">
        <v>0</v>
      </c>
      <c r="G70" s="107">
        <v>7500</v>
      </c>
      <c r="H70" s="106">
        <v>0</v>
      </c>
      <c r="I70" s="44"/>
    </row>
    <row r="71" spans="1:9" ht="25.5" x14ac:dyDescent="0.2">
      <c r="A71" s="41">
        <v>42</v>
      </c>
      <c r="B71" s="104" t="s">
        <v>155</v>
      </c>
      <c r="C71" s="105">
        <f>C74+C82</f>
        <v>91710</v>
      </c>
      <c r="D71" s="105">
        <f>D74+D82+D72</f>
        <v>183950</v>
      </c>
      <c r="E71" s="105">
        <f>E73+E74+E82</f>
        <v>62526</v>
      </c>
      <c r="F71" s="105">
        <f>F72+F74+F82</f>
        <v>235061.96</v>
      </c>
      <c r="G71" s="105">
        <f>G73+G74+G82</f>
        <v>132807.20000000001</v>
      </c>
      <c r="H71" s="106">
        <f>G71/E71*100</f>
        <v>212.40316028532132</v>
      </c>
      <c r="I71" s="44">
        <f>G71/F71*100</f>
        <v>56.49880567659693</v>
      </c>
    </row>
    <row r="72" spans="1:9" x14ac:dyDescent="0.2">
      <c r="A72" s="41">
        <v>421</v>
      </c>
      <c r="B72" s="104" t="s">
        <v>156</v>
      </c>
      <c r="C72" s="105"/>
      <c r="D72" s="105">
        <v>43650</v>
      </c>
      <c r="E72" s="105">
        <v>10650</v>
      </c>
      <c r="F72" s="105">
        <v>45000</v>
      </c>
      <c r="G72" s="105">
        <v>0</v>
      </c>
      <c r="H72" s="106">
        <v>0</v>
      </c>
      <c r="I72" s="44"/>
    </row>
    <row r="73" spans="1:9" x14ac:dyDescent="0.2">
      <c r="A73" s="47">
        <v>4212</v>
      </c>
      <c r="B73" s="108" t="s">
        <v>157</v>
      </c>
      <c r="C73" s="107">
        <v>0</v>
      </c>
      <c r="D73" s="105"/>
      <c r="E73" s="107">
        <v>10650</v>
      </c>
      <c r="F73" s="107">
        <v>0</v>
      </c>
      <c r="G73" s="107">
        <v>0</v>
      </c>
      <c r="H73" s="106">
        <v>0</v>
      </c>
      <c r="I73" s="44"/>
    </row>
    <row r="74" spans="1:9" x14ac:dyDescent="0.2">
      <c r="A74" s="41">
        <v>422</v>
      </c>
      <c r="B74" s="104" t="s">
        <v>158</v>
      </c>
      <c r="C74" s="105">
        <f>SUM(C75:C81)</f>
        <v>60625</v>
      </c>
      <c r="D74" s="105">
        <v>97000</v>
      </c>
      <c r="E74" s="105">
        <f>SUM(E75:E81)</f>
        <v>12529</v>
      </c>
      <c r="F74" s="105">
        <v>157261.96</v>
      </c>
      <c r="G74" s="105">
        <f>SUM(G75:G81)</f>
        <v>107539.95</v>
      </c>
      <c r="H74" s="106">
        <f>G74/E74*100</f>
        <v>858.3282783941255</v>
      </c>
      <c r="I74" s="44">
        <f>G74/F74*100</f>
        <v>68.382684534772437</v>
      </c>
    </row>
    <row r="75" spans="1:9" x14ac:dyDescent="0.2">
      <c r="A75" s="47" t="s">
        <v>159</v>
      </c>
      <c r="B75" s="108" t="s">
        <v>160</v>
      </c>
      <c r="C75" s="107">
        <v>27180</v>
      </c>
      <c r="D75" s="107">
        <v>0</v>
      </c>
      <c r="E75" s="107">
        <v>2525</v>
      </c>
      <c r="F75" s="107">
        <v>0</v>
      </c>
      <c r="G75" s="107">
        <v>86873.06</v>
      </c>
      <c r="H75" s="106">
        <f>G75/E75*100</f>
        <v>3440.5172277227721</v>
      </c>
      <c r="I75" s="50"/>
    </row>
    <row r="76" spans="1:9" x14ac:dyDescent="0.2">
      <c r="A76" s="47">
        <v>4222</v>
      </c>
      <c r="B76" s="108" t="s">
        <v>161</v>
      </c>
      <c r="C76" s="107">
        <v>0</v>
      </c>
      <c r="D76" s="107">
        <v>0</v>
      </c>
      <c r="E76" s="107">
        <v>0</v>
      </c>
      <c r="F76" s="107">
        <v>0</v>
      </c>
      <c r="G76" s="107">
        <v>0</v>
      </c>
      <c r="H76" s="106">
        <v>0</v>
      </c>
      <c r="I76" s="50"/>
    </row>
    <row r="77" spans="1:9" x14ac:dyDescent="0.2">
      <c r="A77" s="47">
        <v>4223</v>
      </c>
      <c r="B77" s="108" t="s">
        <v>162</v>
      </c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6">
        <v>0</v>
      </c>
      <c r="I77" s="50"/>
    </row>
    <row r="78" spans="1:9" ht="25.5" x14ac:dyDescent="0.2">
      <c r="A78" s="47">
        <v>4224</v>
      </c>
      <c r="B78" s="108" t="s">
        <v>163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6">
        <v>0</v>
      </c>
      <c r="I78" s="50"/>
    </row>
    <row r="79" spans="1:9" x14ac:dyDescent="0.2">
      <c r="A79" s="47">
        <v>4225</v>
      </c>
      <c r="B79" s="108" t="s">
        <v>164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6">
        <v>0</v>
      </c>
      <c r="I79" s="50"/>
    </row>
    <row r="80" spans="1:9" x14ac:dyDescent="0.2">
      <c r="A80" s="47">
        <v>4226</v>
      </c>
      <c r="B80" s="108" t="s">
        <v>165</v>
      </c>
      <c r="C80" s="107">
        <v>6156</v>
      </c>
      <c r="D80" s="107">
        <v>0</v>
      </c>
      <c r="E80" s="107">
        <v>0</v>
      </c>
      <c r="F80" s="107">
        <v>0</v>
      </c>
      <c r="G80" s="107">
        <v>10278.36</v>
      </c>
      <c r="H80" s="106">
        <f>E80/C80*100</f>
        <v>0</v>
      </c>
      <c r="I80" s="50"/>
    </row>
    <row r="81" spans="1:9" ht="25.5" x14ac:dyDescent="0.2">
      <c r="A81" s="47">
        <v>4227</v>
      </c>
      <c r="B81" s="108" t="s">
        <v>166</v>
      </c>
      <c r="C81" s="107">
        <v>27289</v>
      </c>
      <c r="D81" s="107">
        <v>0</v>
      </c>
      <c r="E81" s="107">
        <v>10004</v>
      </c>
      <c r="F81" s="107">
        <v>0</v>
      </c>
      <c r="G81" s="107">
        <v>10388.530000000001</v>
      </c>
      <c r="H81" s="106">
        <f>G81/E81*100</f>
        <v>103.843762495002</v>
      </c>
      <c r="I81" s="50"/>
    </row>
    <row r="82" spans="1:9" ht="25.5" x14ac:dyDescent="0.2">
      <c r="A82" s="41">
        <v>424</v>
      </c>
      <c r="B82" s="104" t="s">
        <v>167</v>
      </c>
      <c r="C82" s="105">
        <f>C83</f>
        <v>31085</v>
      </c>
      <c r="D82" s="105">
        <v>43300</v>
      </c>
      <c r="E82" s="105">
        <f>E83</f>
        <v>39347</v>
      </c>
      <c r="F82" s="105">
        <v>32800</v>
      </c>
      <c r="G82" s="105">
        <f>G83</f>
        <v>25267.25</v>
      </c>
      <c r="H82" s="106">
        <f>G82/E82*100</f>
        <v>64.216458688082952</v>
      </c>
      <c r="I82" s="44">
        <f>G82/F82*100</f>
        <v>77.034298780487802</v>
      </c>
    </row>
    <row r="83" spans="1:9" x14ac:dyDescent="0.2">
      <c r="A83" s="47">
        <v>4241</v>
      </c>
      <c r="B83" s="108" t="s">
        <v>168</v>
      </c>
      <c r="C83" s="109">
        <v>31085</v>
      </c>
      <c r="D83" s="107"/>
      <c r="E83" s="107">
        <v>39347</v>
      </c>
      <c r="F83" s="107"/>
      <c r="G83" s="107">
        <v>25267.25</v>
      </c>
      <c r="H83" s="106">
        <f>G83/E83*100</f>
        <v>64.216458688082952</v>
      </c>
      <c r="I83" s="44"/>
    </row>
    <row r="84" spans="1:9" s="46" customFormat="1" ht="25.5" x14ac:dyDescent="0.2">
      <c r="A84" s="72">
        <v>5</v>
      </c>
      <c r="B84" s="60" t="s">
        <v>169</v>
      </c>
      <c r="C84" s="110">
        <f>C85</f>
        <v>0</v>
      </c>
      <c r="D84" s="102">
        <f t="shared" ref="D84:E85" si="4">D85</f>
        <v>0</v>
      </c>
      <c r="E84" s="102">
        <f t="shared" si="4"/>
        <v>0</v>
      </c>
      <c r="F84" s="102">
        <v>0</v>
      </c>
      <c r="G84" s="102">
        <v>0</v>
      </c>
      <c r="H84" s="103">
        <v>0</v>
      </c>
      <c r="I84" s="40">
        <v>0</v>
      </c>
    </row>
    <row r="85" spans="1:9" s="46" customFormat="1" ht="25.5" x14ac:dyDescent="0.2">
      <c r="A85" s="73">
        <v>54</v>
      </c>
      <c r="B85" s="63" t="s">
        <v>170</v>
      </c>
      <c r="C85" s="111">
        <f>C86</f>
        <v>0</v>
      </c>
      <c r="D85" s="105">
        <f t="shared" si="4"/>
        <v>0</v>
      </c>
      <c r="E85" s="105">
        <f t="shared" si="4"/>
        <v>0</v>
      </c>
      <c r="F85" s="105">
        <v>0</v>
      </c>
      <c r="G85" s="105">
        <v>0</v>
      </c>
      <c r="H85" s="106">
        <v>0</v>
      </c>
      <c r="I85" s="44">
        <v>0</v>
      </c>
    </row>
    <row r="86" spans="1:9" ht="25.5" x14ac:dyDescent="0.2">
      <c r="A86" s="74">
        <v>544</v>
      </c>
      <c r="B86" s="66" t="s">
        <v>171</v>
      </c>
      <c r="C86" s="109">
        <v>0</v>
      </c>
      <c r="D86" s="107">
        <v>0</v>
      </c>
      <c r="E86" s="107">
        <v>0</v>
      </c>
      <c r="F86" s="107">
        <v>0</v>
      </c>
      <c r="G86" s="107">
        <v>0</v>
      </c>
      <c r="H86" s="106">
        <v>0</v>
      </c>
      <c r="I86" s="44"/>
    </row>
    <row r="87" spans="1:9" ht="19.5" customHeight="1" x14ac:dyDescent="0.2">
      <c r="A87" s="112" t="s">
        <v>9</v>
      </c>
      <c r="B87" s="113"/>
      <c r="C87" s="102">
        <f>SUM(C66,C10,C84)</f>
        <v>6449942</v>
      </c>
      <c r="D87" s="102">
        <f>SUM(D66,D10,D84)</f>
        <v>7567043.2599999998</v>
      </c>
      <c r="E87" s="102">
        <f>SUM(E66,E10,E84)</f>
        <v>7013527</v>
      </c>
      <c r="F87" s="102">
        <f>SUM(F66,F10,F84)</f>
        <v>7520149.8099999987</v>
      </c>
      <c r="G87" s="102">
        <f>SUM(G66,G10,G84)</f>
        <v>7049973.8599999994</v>
      </c>
      <c r="H87" s="103">
        <f>G87/E87*100</f>
        <v>100.51966521266689</v>
      </c>
      <c r="I87" s="40">
        <f>G87/F87*100</f>
        <v>93.747784793133007</v>
      </c>
    </row>
    <row r="88" spans="1:9" x14ac:dyDescent="0.2">
      <c r="A88" s="114"/>
      <c r="B88" s="115"/>
      <c r="C88" s="116"/>
      <c r="D88" s="116"/>
      <c r="E88" s="116"/>
      <c r="F88" s="116"/>
      <c r="G88" s="116"/>
      <c r="H88" s="117"/>
      <c r="I88" s="118"/>
    </row>
    <row r="89" spans="1:9" ht="19.5" customHeight="1" x14ac:dyDescent="0.2">
      <c r="A89" s="212" t="s">
        <v>172</v>
      </c>
      <c r="B89" s="212"/>
      <c r="C89" s="212"/>
      <c r="D89" s="212"/>
      <c r="E89" s="212"/>
      <c r="F89" s="212"/>
      <c r="G89" s="212"/>
      <c r="H89" s="212"/>
      <c r="I89" s="212"/>
    </row>
    <row r="90" spans="1:9" s="32" customFormat="1" ht="39" customHeight="1" x14ac:dyDescent="0.2">
      <c r="A90" s="83" t="s">
        <v>76</v>
      </c>
      <c r="B90" s="28" t="s">
        <v>77</v>
      </c>
      <c r="C90" s="29" t="s">
        <v>173</v>
      </c>
      <c r="D90" s="30" t="s">
        <v>78</v>
      </c>
      <c r="E90" s="30" t="s">
        <v>174</v>
      </c>
      <c r="F90" s="30" t="s">
        <v>367</v>
      </c>
      <c r="G90" s="30" t="s">
        <v>368</v>
      </c>
      <c r="H90" s="31" t="s">
        <v>0</v>
      </c>
      <c r="I90" s="35" t="s">
        <v>0</v>
      </c>
    </row>
    <row r="91" spans="1:9" s="100" customFormat="1" ht="13.5" customHeight="1" x14ac:dyDescent="0.2">
      <c r="A91" s="218">
        <v>1</v>
      </c>
      <c r="B91" s="218"/>
      <c r="C91" s="98">
        <v>2</v>
      </c>
      <c r="D91" s="99">
        <v>3</v>
      </c>
      <c r="E91" s="99">
        <v>4</v>
      </c>
      <c r="F91" s="180">
        <v>5</v>
      </c>
      <c r="G91" s="180">
        <v>6</v>
      </c>
      <c r="H91" s="183" t="s">
        <v>359</v>
      </c>
      <c r="I91" s="34" t="s">
        <v>365</v>
      </c>
    </row>
    <row r="92" spans="1:9" ht="19.5" customHeight="1" x14ac:dyDescent="0.2">
      <c r="A92" s="85">
        <v>1</v>
      </c>
      <c r="B92" s="85" t="s">
        <v>79</v>
      </c>
      <c r="C92" s="86">
        <v>1348388</v>
      </c>
      <c r="D92" s="86">
        <v>1441668.84</v>
      </c>
      <c r="E92" s="86">
        <v>1421457</v>
      </c>
      <c r="F92" s="86">
        <v>1255180.07</v>
      </c>
      <c r="G92" s="86">
        <v>1291083.6200000001</v>
      </c>
      <c r="H92" s="106">
        <f t="shared" ref="H92:H98" si="5">G92/E92*100</f>
        <v>90.82818685334837</v>
      </c>
      <c r="I92" s="44">
        <f t="shared" ref="I92:I98" si="6">G92/F92*100</f>
        <v>102.86043021699666</v>
      </c>
    </row>
    <row r="93" spans="1:9" ht="19.5" customHeight="1" x14ac:dyDescent="0.2">
      <c r="A93" s="85">
        <v>3</v>
      </c>
      <c r="B93" s="85" t="s">
        <v>80</v>
      </c>
      <c r="C93" s="86">
        <v>13350</v>
      </c>
      <c r="D93" s="86">
        <v>20800</v>
      </c>
      <c r="E93" s="86">
        <v>1343</v>
      </c>
      <c r="F93" s="86">
        <v>22501.98</v>
      </c>
      <c r="G93" s="86">
        <v>88.61</v>
      </c>
      <c r="H93" s="106">
        <f t="shared" si="5"/>
        <v>6.5979151154132536</v>
      </c>
      <c r="I93" s="44">
        <f t="shared" si="6"/>
        <v>0.39378756891615763</v>
      </c>
    </row>
    <row r="94" spans="1:9" ht="19.5" customHeight="1" x14ac:dyDescent="0.2">
      <c r="A94" s="85">
        <v>4</v>
      </c>
      <c r="B94" s="85" t="s">
        <v>81</v>
      </c>
      <c r="C94" s="86">
        <v>112956.58</v>
      </c>
      <c r="D94" s="86">
        <v>114100</v>
      </c>
      <c r="E94" s="86">
        <v>75811</v>
      </c>
      <c r="F94" s="86">
        <v>171300</v>
      </c>
      <c r="G94" s="86">
        <v>156384.95000000001</v>
      </c>
      <c r="H94" s="106">
        <f t="shared" si="5"/>
        <v>206.282663465724</v>
      </c>
      <c r="I94" s="44">
        <f t="shared" si="6"/>
        <v>91.293023934617636</v>
      </c>
    </row>
    <row r="95" spans="1:9" ht="19.5" customHeight="1" x14ac:dyDescent="0.2">
      <c r="A95" s="85">
        <v>5</v>
      </c>
      <c r="B95" s="85" t="s">
        <v>175</v>
      </c>
      <c r="C95" s="86">
        <v>4967963.8099999996</v>
      </c>
      <c r="D95" s="86">
        <v>5933684.4199999999</v>
      </c>
      <c r="E95" s="86">
        <v>5469807</v>
      </c>
      <c r="F95" s="86">
        <v>6022569.7599999998</v>
      </c>
      <c r="G95" s="86">
        <v>5579409.6500000004</v>
      </c>
      <c r="H95" s="106">
        <f t="shared" si="5"/>
        <v>102.00377545313756</v>
      </c>
      <c r="I95" s="44">
        <f t="shared" si="6"/>
        <v>92.641677429071407</v>
      </c>
    </row>
    <row r="96" spans="1:9" ht="19.5" customHeight="1" x14ac:dyDescent="0.2">
      <c r="A96" s="85">
        <v>6</v>
      </c>
      <c r="B96" s="85" t="s">
        <v>84</v>
      </c>
      <c r="C96" s="86">
        <v>6485.61</v>
      </c>
      <c r="D96" s="86">
        <v>55990</v>
      </c>
      <c r="E96" s="86">
        <v>45109</v>
      </c>
      <c r="F96" s="86">
        <v>47000</v>
      </c>
      <c r="G96" s="86">
        <v>23007.03</v>
      </c>
      <c r="H96" s="106">
        <f t="shared" si="5"/>
        <v>51.003192267618438</v>
      </c>
      <c r="I96" s="44">
        <f t="shared" si="6"/>
        <v>48.951127659574468</v>
      </c>
    </row>
    <row r="97" spans="1:9" ht="19.5" customHeight="1" x14ac:dyDescent="0.2">
      <c r="A97" s="85">
        <v>7</v>
      </c>
      <c r="B97" s="85" t="s">
        <v>60</v>
      </c>
      <c r="C97" s="86">
        <v>798</v>
      </c>
      <c r="D97" s="86">
        <v>800</v>
      </c>
      <c r="E97" s="86">
        <v>0</v>
      </c>
      <c r="F97" s="86">
        <v>1598</v>
      </c>
      <c r="G97" s="86">
        <v>0</v>
      </c>
      <c r="H97" s="106">
        <v>0</v>
      </c>
      <c r="I97" s="44">
        <f t="shared" si="6"/>
        <v>0</v>
      </c>
    </row>
    <row r="98" spans="1:9" ht="19.5" customHeight="1" x14ac:dyDescent="0.2">
      <c r="A98" s="85"/>
      <c r="B98" s="87" t="s">
        <v>87</v>
      </c>
      <c r="C98" s="86">
        <f>SUM(C92:C97)</f>
        <v>6449942</v>
      </c>
      <c r="D98" s="88">
        <f>SUM(D92:D97)</f>
        <v>7567043.2599999998</v>
      </c>
      <c r="E98" s="88">
        <f>SUM(E92:E97)</f>
        <v>7013527</v>
      </c>
      <c r="F98" s="88">
        <f>SUM(F92:F97)</f>
        <v>7520149.8099999996</v>
      </c>
      <c r="G98" s="88">
        <f>SUM(G92:G97)</f>
        <v>7049973.8600000003</v>
      </c>
      <c r="H98" s="106">
        <f t="shared" si="5"/>
        <v>100.51966521266691</v>
      </c>
      <c r="I98" s="44">
        <f t="shared" si="6"/>
        <v>93.747784793133007</v>
      </c>
    </row>
    <row r="100" spans="1:9" x14ac:dyDescent="0.2">
      <c r="A100" s="16"/>
      <c r="B100" s="16"/>
      <c r="C100" s="16"/>
      <c r="D100" s="16"/>
      <c r="E100" s="198"/>
      <c r="F100" s="198"/>
      <c r="G100" s="214" t="s">
        <v>346</v>
      </c>
      <c r="H100" s="214"/>
      <c r="I100" s="214"/>
    </row>
    <row r="101" spans="1:9" x14ac:dyDescent="0.2">
      <c r="A101" s="16"/>
      <c r="B101" s="16"/>
      <c r="C101" s="16"/>
      <c r="D101" s="16"/>
      <c r="E101" s="208" t="s">
        <v>409</v>
      </c>
      <c r="F101" s="208"/>
      <c r="G101" s="208"/>
      <c r="H101" s="208"/>
      <c r="I101" s="208"/>
    </row>
    <row r="102" spans="1:9" x14ac:dyDescent="0.2">
      <c r="A102" s="16" t="s">
        <v>412</v>
      </c>
      <c r="B102" s="16"/>
      <c r="C102" s="16"/>
      <c r="D102" s="16"/>
      <c r="E102" s="16"/>
      <c r="F102" s="16"/>
      <c r="G102" s="16"/>
      <c r="H102" s="16"/>
    </row>
  </sheetData>
  <mergeCells count="10">
    <mergeCell ref="A1:C1"/>
    <mergeCell ref="A2:C2"/>
    <mergeCell ref="A3:C3"/>
    <mergeCell ref="A4:C4"/>
    <mergeCell ref="E101:I101"/>
    <mergeCell ref="A6:I6"/>
    <mergeCell ref="A9:B9"/>
    <mergeCell ref="A89:I89"/>
    <mergeCell ref="A91:B91"/>
    <mergeCell ref="G100:I10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opLeftCell="A351" workbookViewId="0">
      <selection activeCell="N408" sqref="N408"/>
    </sheetView>
  </sheetViews>
  <sheetFormatPr defaultColWidth="8.85546875" defaultRowHeight="12.75" x14ac:dyDescent="0.2"/>
  <cols>
    <col min="1" max="1" width="8" style="121" customWidth="1"/>
    <col min="2" max="2" width="5.7109375" style="121" customWidth="1"/>
    <col min="3" max="3" width="28.42578125" style="121" customWidth="1"/>
    <col min="4" max="4" width="6.28515625" style="122" customWidth="1"/>
    <col min="5" max="5" width="12.140625" style="123" customWidth="1"/>
    <col min="6" max="6" width="11.7109375" style="123" customWidth="1"/>
    <col min="7" max="8" width="12.28515625" style="123" customWidth="1"/>
    <col min="9" max="9" width="11.7109375" style="123" customWidth="1"/>
    <col min="10" max="10" width="11.140625" style="124" customWidth="1"/>
    <col min="11" max="11" width="10.140625" style="124" customWidth="1"/>
    <col min="12" max="13" width="11.140625" style="121" customWidth="1"/>
    <col min="14" max="14" width="21.140625" style="121" customWidth="1"/>
    <col min="15" max="15" width="16" style="121" customWidth="1"/>
    <col min="16" max="257" width="8.85546875" style="121"/>
    <col min="258" max="258" width="9.42578125" style="121" customWidth="1"/>
    <col min="259" max="259" width="13.140625" style="121" customWidth="1"/>
    <col min="260" max="260" width="47.42578125" style="121" customWidth="1"/>
    <col min="261" max="261" width="9.7109375" style="121" customWidth="1"/>
    <col min="262" max="262" width="14" style="121" customWidth="1"/>
    <col min="263" max="263" width="11.7109375" style="121" customWidth="1"/>
    <col min="264" max="264" width="12" style="121" customWidth="1"/>
    <col min="265" max="265" width="13.85546875" style="121" customWidth="1"/>
    <col min="266" max="266" width="11.7109375" style="121" customWidth="1"/>
    <col min="267" max="267" width="13.28515625" style="121" customWidth="1"/>
    <col min="268" max="269" width="11.140625" style="121" customWidth="1"/>
    <col min="270" max="270" width="21.140625" style="121" customWidth="1"/>
    <col min="271" max="271" width="16" style="121" customWidth="1"/>
    <col min="272" max="513" width="8.85546875" style="121"/>
    <col min="514" max="514" width="9.42578125" style="121" customWidth="1"/>
    <col min="515" max="515" width="13.140625" style="121" customWidth="1"/>
    <col min="516" max="516" width="47.42578125" style="121" customWidth="1"/>
    <col min="517" max="517" width="9.7109375" style="121" customWidth="1"/>
    <col min="518" max="518" width="14" style="121" customWidth="1"/>
    <col min="519" max="519" width="11.7109375" style="121" customWidth="1"/>
    <col min="520" max="520" width="12" style="121" customWidth="1"/>
    <col min="521" max="521" width="13.85546875" style="121" customWidth="1"/>
    <col min="522" max="522" width="11.7109375" style="121" customWidth="1"/>
    <col min="523" max="523" width="13.28515625" style="121" customWidth="1"/>
    <col min="524" max="525" width="11.140625" style="121" customWidth="1"/>
    <col min="526" max="526" width="21.140625" style="121" customWidth="1"/>
    <col min="527" max="527" width="16" style="121" customWidth="1"/>
    <col min="528" max="769" width="8.85546875" style="121"/>
    <col min="770" max="770" width="9.42578125" style="121" customWidth="1"/>
    <col min="771" max="771" width="13.140625" style="121" customWidth="1"/>
    <col min="772" max="772" width="47.42578125" style="121" customWidth="1"/>
    <col min="773" max="773" width="9.7109375" style="121" customWidth="1"/>
    <col min="774" max="774" width="14" style="121" customWidth="1"/>
    <col min="775" max="775" width="11.7109375" style="121" customWidth="1"/>
    <col min="776" max="776" width="12" style="121" customWidth="1"/>
    <col min="777" max="777" width="13.85546875" style="121" customWidth="1"/>
    <col min="778" max="778" width="11.7109375" style="121" customWidth="1"/>
    <col min="779" max="779" width="13.28515625" style="121" customWidth="1"/>
    <col min="780" max="781" width="11.140625" style="121" customWidth="1"/>
    <col min="782" max="782" width="21.140625" style="121" customWidth="1"/>
    <col min="783" max="783" width="16" style="121" customWidth="1"/>
    <col min="784" max="1025" width="8.85546875" style="121"/>
    <col min="1026" max="1026" width="9.42578125" style="121" customWidth="1"/>
    <col min="1027" max="1027" width="13.140625" style="121" customWidth="1"/>
    <col min="1028" max="1028" width="47.42578125" style="121" customWidth="1"/>
    <col min="1029" max="1029" width="9.7109375" style="121" customWidth="1"/>
    <col min="1030" max="1030" width="14" style="121" customWidth="1"/>
    <col min="1031" max="1031" width="11.7109375" style="121" customWidth="1"/>
    <col min="1032" max="1032" width="12" style="121" customWidth="1"/>
    <col min="1033" max="1033" width="13.85546875" style="121" customWidth="1"/>
    <col min="1034" max="1034" width="11.7109375" style="121" customWidth="1"/>
    <col min="1035" max="1035" width="13.28515625" style="121" customWidth="1"/>
    <col min="1036" max="1037" width="11.140625" style="121" customWidth="1"/>
    <col min="1038" max="1038" width="21.140625" style="121" customWidth="1"/>
    <col min="1039" max="1039" width="16" style="121" customWidth="1"/>
    <col min="1040" max="1281" width="8.85546875" style="121"/>
    <col min="1282" max="1282" width="9.42578125" style="121" customWidth="1"/>
    <col min="1283" max="1283" width="13.140625" style="121" customWidth="1"/>
    <col min="1284" max="1284" width="47.42578125" style="121" customWidth="1"/>
    <col min="1285" max="1285" width="9.7109375" style="121" customWidth="1"/>
    <col min="1286" max="1286" width="14" style="121" customWidth="1"/>
    <col min="1287" max="1287" width="11.7109375" style="121" customWidth="1"/>
    <col min="1288" max="1288" width="12" style="121" customWidth="1"/>
    <col min="1289" max="1289" width="13.85546875" style="121" customWidth="1"/>
    <col min="1290" max="1290" width="11.7109375" style="121" customWidth="1"/>
    <col min="1291" max="1291" width="13.28515625" style="121" customWidth="1"/>
    <col min="1292" max="1293" width="11.140625" style="121" customWidth="1"/>
    <col min="1294" max="1294" width="21.140625" style="121" customWidth="1"/>
    <col min="1295" max="1295" width="16" style="121" customWidth="1"/>
    <col min="1296" max="1537" width="8.85546875" style="121"/>
    <col min="1538" max="1538" width="9.42578125" style="121" customWidth="1"/>
    <col min="1539" max="1539" width="13.140625" style="121" customWidth="1"/>
    <col min="1540" max="1540" width="47.42578125" style="121" customWidth="1"/>
    <col min="1541" max="1541" width="9.7109375" style="121" customWidth="1"/>
    <col min="1542" max="1542" width="14" style="121" customWidth="1"/>
    <col min="1543" max="1543" width="11.7109375" style="121" customWidth="1"/>
    <col min="1544" max="1544" width="12" style="121" customWidth="1"/>
    <col min="1545" max="1545" width="13.85546875" style="121" customWidth="1"/>
    <col min="1546" max="1546" width="11.7109375" style="121" customWidth="1"/>
    <col min="1547" max="1547" width="13.28515625" style="121" customWidth="1"/>
    <col min="1548" max="1549" width="11.140625" style="121" customWidth="1"/>
    <col min="1550" max="1550" width="21.140625" style="121" customWidth="1"/>
    <col min="1551" max="1551" width="16" style="121" customWidth="1"/>
    <col min="1552" max="1793" width="8.85546875" style="121"/>
    <col min="1794" max="1794" width="9.42578125" style="121" customWidth="1"/>
    <col min="1795" max="1795" width="13.140625" style="121" customWidth="1"/>
    <col min="1796" max="1796" width="47.42578125" style="121" customWidth="1"/>
    <col min="1797" max="1797" width="9.7109375" style="121" customWidth="1"/>
    <col min="1798" max="1798" width="14" style="121" customWidth="1"/>
    <col min="1799" max="1799" width="11.7109375" style="121" customWidth="1"/>
    <col min="1800" max="1800" width="12" style="121" customWidth="1"/>
    <col min="1801" max="1801" width="13.85546875" style="121" customWidth="1"/>
    <col min="1802" max="1802" width="11.7109375" style="121" customWidth="1"/>
    <col min="1803" max="1803" width="13.28515625" style="121" customWidth="1"/>
    <col min="1804" max="1805" width="11.140625" style="121" customWidth="1"/>
    <col min="1806" max="1806" width="21.140625" style="121" customWidth="1"/>
    <col min="1807" max="1807" width="16" style="121" customWidth="1"/>
    <col min="1808" max="2049" width="8.85546875" style="121"/>
    <col min="2050" max="2050" width="9.42578125" style="121" customWidth="1"/>
    <col min="2051" max="2051" width="13.140625" style="121" customWidth="1"/>
    <col min="2052" max="2052" width="47.42578125" style="121" customWidth="1"/>
    <col min="2053" max="2053" width="9.7109375" style="121" customWidth="1"/>
    <col min="2054" max="2054" width="14" style="121" customWidth="1"/>
    <col min="2055" max="2055" width="11.7109375" style="121" customWidth="1"/>
    <col min="2056" max="2056" width="12" style="121" customWidth="1"/>
    <col min="2057" max="2057" width="13.85546875" style="121" customWidth="1"/>
    <col min="2058" max="2058" width="11.7109375" style="121" customWidth="1"/>
    <col min="2059" max="2059" width="13.28515625" style="121" customWidth="1"/>
    <col min="2060" max="2061" width="11.140625" style="121" customWidth="1"/>
    <col min="2062" max="2062" width="21.140625" style="121" customWidth="1"/>
    <col min="2063" max="2063" width="16" style="121" customWidth="1"/>
    <col min="2064" max="2305" width="8.85546875" style="121"/>
    <col min="2306" max="2306" width="9.42578125" style="121" customWidth="1"/>
    <col min="2307" max="2307" width="13.140625" style="121" customWidth="1"/>
    <col min="2308" max="2308" width="47.42578125" style="121" customWidth="1"/>
    <col min="2309" max="2309" width="9.7109375" style="121" customWidth="1"/>
    <col min="2310" max="2310" width="14" style="121" customWidth="1"/>
    <col min="2311" max="2311" width="11.7109375" style="121" customWidth="1"/>
    <col min="2312" max="2312" width="12" style="121" customWidth="1"/>
    <col min="2313" max="2313" width="13.85546875" style="121" customWidth="1"/>
    <col min="2314" max="2314" width="11.7109375" style="121" customWidth="1"/>
    <col min="2315" max="2315" width="13.28515625" style="121" customWidth="1"/>
    <col min="2316" max="2317" width="11.140625" style="121" customWidth="1"/>
    <col min="2318" max="2318" width="21.140625" style="121" customWidth="1"/>
    <col min="2319" max="2319" width="16" style="121" customWidth="1"/>
    <col min="2320" max="2561" width="8.85546875" style="121"/>
    <col min="2562" max="2562" width="9.42578125" style="121" customWidth="1"/>
    <col min="2563" max="2563" width="13.140625" style="121" customWidth="1"/>
    <col min="2564" max="2564" width="47.42578125" style="121" customWidth="1"/>
    <col min="2565" max="2565" width="9.7109375" style="121" customWidth="1"/>
    <col min="2566" max="2566" width="14" style="121" customWidth="1"/>
    <col min="2567" max="2567" width="11.7109375" style="121" customWidth="1"/>
    <col min="2568" max="2568" width="12" style="121" customWidth="1"/>
    <col min="2569" max="2569" width="13.85546875" style="121" customWidth="1"/>
    <col min="2570" max="2570" width="11.7109375" style="121" customWidth="1"/>
    <col min="2571" max="2571" width="13.28515625" style="121" customWidth="1"/>
    <col min="2572" max="2573" width="11.140625" style="121" customWidth="1"/>
    <col min="2574" max="2574" width="21.140625" style="121" customWidth="1"/>
    <col min="2575" max="2575" width="16" style="121" customWidth="1"/>
    <col min="2576" max="2817" width="8.85546875" style="121"/>
    <col min="2818" max="2818" width="9.42578125" style="121" customWidth="1"/>
    <col min="2819" max="2819" width="13.140625" style="121" customWidth="1"/>
    <col min="2820" max="2820" width="47.42578125" style="121" customWidth="1"/>
    <col min="2821" max="2821" width="9.7109375" style="121" customWidth="1"/>
    <col min="2822" max="2822" width="14" style="121" customWidth="1"/>
    <col min="2823" max="2823" width="11.7109375" style="121" customWidth="1"/>
    <col min="2824" max="2824" width="12" style="121" customWidth="1"/>
    <col min="2825" max="2825" width="13.85546875" style="121" customWidth="1"/>
    <col min="2826" max="2826" width="11.7109375" style="121" customWidth="1"/>
    <col min="2827" max="2827" width="13.28515625" style="121" customWidth="1"/>
    <col min="2828" max="2829" width="11.140625" style="121" customWidth="1"/>
    <col min="2830" max="2830" width="21.140625" style="121" customWidth="1"/>
    <col min="2831" max="2831" width="16" style="121" customWidth="1"/>
    <col min="2832" max="3073" width="8.85546875" style="121"/>
    <col min="3074" max="3074" width="9.42578125" style="121" customWidth="1"/>
    <col min="3075" max="3075" width="13.140625" style="121" customWidth="1"/>
    <col min="3076" max="3076" width="47.42578125" style="121" customWidth="1"/>
    <col min="3077" max="3077" width="9.7109375" style="121" customWidth="1"/>
    <col min="3078" max="3078" width="14" style="121" customWidth="1"/>
    <col min="3079" max="3079" width="11.7109375" style="121" customWidth="1"/>
    <col min="3080" max="3080" width="12" style="121" customWidth="1"/>
    <col min="3081" max="3081" width="13.85546875" style="121" customWidth="1"/>
    <col min="3082" max="3082" width="11.7109375" style="121" customWidth="1"/>
    <col min="3083" max="3083" width="13.28515625" style="121" customWidth="1"/>
    <col min="3084" max="3085" width="11.140625" style="121" customWidth="1"/>
    <col min="3086" max="3086" width="21.140625" style="121" customWidth="1"/>
    <col min="3087" max="3087" width="16" style="121" customWidth="1"/>
    <col min="3088" max="3329" width="8.85546875" style="121"/>
    <col min="3330" max="3330" width="9.42578125" style="121" customWidth="1"/>
    <col min="3331" max="3331" width="13.140625" style="121" customWidth="1"/>
    <col min="3332" max="3332" width="47.42578125" style="121" customWidth="1"/>
    <col min="3333" max="3333" width="9.7109375" style="121" customWidth="1"/>
    <col min="3334" max="3334" width="14" style="121" customWidth="1"/>
    <col min="3335" max="3335" width="11.7109375" style="121" customWidth="1"/>
    <col min="3336" max="3336" width="12" style="121" customWidth="1"/>
    <col min="3337" max="3337" width="13.85546875" style="121" customWidth="1"/>
    <col min="3338" max="3338" width="11.7109375" style="121" customWidth="1"/>
    <col min="3339" max="3339" width="13.28515625" style="121" customWidth="1"/>
    <col min="3340" max="3341" width="11.140625" style="121" customWidth="1"/>
    <col min="3342" max="3342" width="21.140625" style="121" customWidth="1"/>
    <col min="3343" max="3343" width="16" style="121" customWidth="1"/>
    <col min="3344" max="3585" width="8.85546875" style="121"/>
    <col min="3586" max="3586" width="9.42578125" style="121" customWidth="1"/>
    <col min="3587" max="3587" width="13.140625" style="121" customWidth="1"/>
    <col min="3588" max="3588" width="47.42578125" style="121" customWidth="1"/>
    <col min="3589" max="3589" width="9.7109375" style="121" customWidth="1"/>
    <col min="3590" max="3590" width="14" style="121" customWidth="1"/>
    <col min="3591" max="3591" width="11.7109375" style="121" customWidth="1"/>
    <col min="3592" max="3592" width="12" style="121" customWidth="1"/>
    <col min="3593" max="3593" width="13.85546875" style="121" customWidth="1"/>
    <col min="3594" max="3594" width="11.7109375" style="121" customWidth="1"/>
    <col min="3595" max="3595" width="13.28515625" style="121" customWidth="1"/>
    <col min="3596" max="3597" width="11.140625" style="121" customWidth="1"/>
    <col min="3598" max="3598" width="21.140625" style="121" customWidth="1"/>
    <col min="3599" max="3599" width="16" style="121" customWidth="1"/>
    <col min="3600" max="3841" width="8.85546875" style="121"/>
    <col min="3842" max="3842" width="9.42578125" style="121" customWidth="1"/>
    <col min="3843" max="3843" width="13.140625" style="121" customWidth="1"/>
    <col min="3844" max="3844" width="47.42578125" style="121" customWidth="1"/>
    <col min="3845" max="3845" width="9.7109375" style="121" customWidth="1"/>
    <col min="3846" max="3846" width="14" style="121" customWidth="1"/>
    <col min="3847" max="3847" width="11.7109375" style="121" customWidth="1"/>
    <col min="3848" max="3848" width="12" style="121" customWidth="1"/>
    <col min="3849" max="3849" width="13.85546875" style="121" customWidth="1"/>
    <col min="3850" max="3850" width="11.7109375" style="121" customWidth="1"/>
    <col min="3851" max="3851" width="13.28515625" style="121" customWidth="1"/>
    <col min="3852" max="3853" width="11.140625" style="121" customWidth="1"/>
    <col min="3854" max="3854" width="21.140625" style="121" customWidth="1"/>
    <col min="3855" max="3855" width="16" style="121" customWidth="1"/>
    <col min="3856" max="4097" width="8.85546875" style="121"/>
    <col min="4098" max="4098" width="9.42578125" style="121" customWidth="1"/>
    <col min="4099" max="4099" width="13.140625" style="121" customWidth="1"/>
    <col min="4100" max="4100" width="47.42578125" style="121" customWidth="1"/>
    <col min="4101" max="4101" width="9.7109375" style="121" customWidth="1"/>
    <col min="4102" max="4102" width="14" style="121" customWidth="1"/>
    <col min="4103" max="4103" width="11.7109375" style="121" customWidth="1"/>
    <col min="4104" max="4104" width="12" style="121" customWidth="1"/>
    <col min="4105" max="4105" width="13.85546875" style="121" customWidth="1"/>
    <col min="4106" max="4106" width="11.7109375" style="121" customWidth="1"/>
    <col min="4107" max="4107" width="13.28515625" style="121" customWidth="1"/>
    <col min="4108" max="4109" width="11.140625" style="121" customWidth="1"/>
    <col min="4110" max="4110" width="21.140625" style="121" customWidth="1"/>
    <col min="4111" max="4111" width="16" style="121" customWidth="1"/>
    <col min="4112" max="4353" width="8.85546875" style="121"/>
    <col min="4354" max="4354" width="9.42578125" style="121" customWidth="1"/>
    <col min="4355" max="4355" width="13.140625" style="121" customWidth="1"/>
    <col min="4356" max="4356" width="47.42578125" style="121" customWidth="1"/>
    <col min="4357" max="4357" width="9.7109375" style="121" customWidth="1"/>
    <col min="4358" max="4358" width="14" style="121" customWidth="1"/>
    <col min="4359" max="4359" width="11.7109375" style="121" customWidth="1"/>
    <col min="4360" max="4360" width="12" style="121" customWidth="1"/>
    <col min="4361" max="4361" width="13.85546875" style="121" customWidth="1"/>
    <col min="4362" max="4362" width="11.7109375" style="121" customWidth="1"/>
    <col min="4363" max="4363" width="13.28515625" style="121" customWidth="1"/>
    <col min="4364" max="4365" width="11.140625" style="121" customWidth="1"/>
    <col min="4366" max="4366" width="21.140625" style="121" customWidth="1"/>
    <col min="4367" max="4367" width="16" style="121" customWidth="1"/>
    <col min="4368" max="4609" width="8.85546875" style="121"/>
    <col min="4610" max="4610" width="9.42578125" style="121" customWidth="1"/>
    <col min="4611" max="4611" width="13.140625" style="121" customWidth="1"/>
    <col min="4612" max="4612" width="47.42578125" style="121" customWidth="1"/>
    <col min="4613" max="4613" width="9.7109375" style="121" customWidth="1"/>
    <col min="4614" max="4614" width="14" style="121" customWidth="1"/>
    <col min="4615" max="4615" width="11.7109375" style="121" customWidth="1"/>
    <col min="4616" max="4616" width="12" style="121" customWidth="1"/>
    <col min="4617" max="4617" width="13.85546875" style="121" customWidth="1"/>
    <col min="4618" max="4618" width="11.7109375" style="121" customWidth="1"/>
    <col min="4619" max="4619" width="13.28515625" style="121" customWidth="1"/>
    <col min="4620" max="4621" width="11.140625" style="121" customWidth="1"/>
    <col min="4622" max="4622" width="21.140625" style="121" customWidth="1"/>
    <col min="4623" max="4623" width="16" style="121" customWidth="1"/>
    <col min="4624" max="4865" width="8.85546875" style="121"/>
    <col min="4866" max="4866" width="9.42578125" style="121" customWidth="1"/>
    <col min="4867" max="4867" width="13.140625" style="121" customWidth="1"/>
    <col min="4868" max="4868" width="47.42578125" style="121" customWidth="1"/>
    <col min="4869" max="4869" width="9.7109375" style="121" customWidth="1"/>
    <col min="4870" max="4870" width="14" style="121" customWidth="1"/>
    <col min="4871" max="4871" width="11.7109375" style="121" customWidth="1"/>
    <col min="4872" max="4872" width="12" style="121" customWidth="1"/>
    <col min="4873" max="4873" width="13.85546875" style="121" customWidth="1"/>
    <col min="4874" max="4874" width="11.7109375" style="121" customWidth="1"/>
    <col min="4875" max="4875" width="13.28515625" style="121" customWidth="1"/>
    <col min="4876" max="4877" width="11.140625" style="121" customWidth="1"/>
    <col min="4878" max="4878" width="21.140625" style="121" customWidth="1"/>
    <col min="4879" max="4879" width="16" style="121" customWidth="1"/>
    <col min="4880" max="5121" width="8.85546875" style="121"/>
    <col min="5122" max="5122" width="9.42578125" style="121" customWidth="1"/>
    <col min="5123" max="5123" width="13.140625" style="121" customWidth="1"/>
    <col min="5124" max="5124" width="47.42578125" style="121" customWidth="1"/>
    <col min="5125" max="5125" width="9.7109375" style="121" customWidth="1"/>
    <col min="5126" max="5126" width="14" style="121" customWidth="1"/>
    <col min="5127" max="5127" width="11.7109375" style="121" customWidth="1"/>
    <col min="5128" max="5128" width="12" style="121" customWidth="1"/>
    <col min="5129" max="5129" width="13.85546875" style="121" customWidth="1"/>
    <col min="5130" max="5130" width="11.7109375" style="121" customWidth="1"/>
    <col min="5131" max="5131" width="13.28515625" style="121" customWidth="1"/>
    <col min="5132" max="5133" width="11.140625" style="121" customWidth="1"/>
    <col min="5134" max="5134" width="21.140625" style="121" customWidth="1"/>
    <col min="5135" max="5135" width="16" style="121" customWidth="1"/>
    <col min="5136" max="5377" width="8.85546875" style="121"/>
    <col min="5378" max="5378" width="9.42578125" style="121" customWidth="1"/>
    <col min="5379" max="5379" width="13.140625" style="121" customWidth="1"/>
    <col min="5380" max="5380" width="47.42578125" style="121" customWidth="1"/>
    <col min="5381" max="5381" width="9.7109375" style="121" customWidth="1"/>
    <col min="5382" max="5382" width="14" style="121" customWidth="1"/>
    <col min="5383" max="5383" width="11.7109375" style="121" customWidth="1"/>
    <col min="5384" max="5384" width="12" style="121" customWidth="1"/>
    <col min="5385" max="5385" width="13.85546875" style="121" customWidth="1"/>
    <col min="5386" max="5386" width="11.7109375" style="121" customWidth="1"/>
    <col min="5387" max="5387" width="13.28515625" style="121" customWidth="1"/>
    <col min="5388" max="5389" width="11.140625" style="121" customWidth="1"/>
    <col min="5390" max="5390" width="21.140625" style="121" customWidth="1"/>
    <col min="5391" max="5391" width="16" style="121" customWidth="1"/>
    <col min="5392" max="5633" width="8.85546875" style="121"/>
    <col min="5634" max="5634" width="9.42578125" style="121" customWidth="1"/>
    <col min="5635" max="5635" width="13.140625" style="121" customWidth="1"/>
    <col min="5636" max="5636" width="47.42578125" style="121" customWidth="1"/>
    <col min="5637" max="5637" width="9.7109375" style="121" customWidth="1"/>
    <col min="5638" max="5638" width="14" style="121" customWidth="1"/>
    <col min="5639" max="5639" width="11.7109375" style="121" customWidth="1"/>
    <col min="5640" max="5640" width="12" style="121" customWidth="1"/>
    <col min="5641" max="5641" width="13.85546875" style="121" customWidth="1"/>
    <col min="5642" max="5642" width="11.7109375" style="121" customWidth="1"/>
    <col min="5643" max="5643" width="13.28515625" style="121" customWidth="1"/>
    <col min="5644" max="5645" width="11.140625" style="121" customWidth="1"/>
    <col min="5646" max="5646" width="21.140625" style="121" customWidth="1"/>
    <col min="5647" max="5647" width="16" style="121" customWidth="1"/>
    <col min="5648" max="5889" width="8.85546875" style="121"/>
    <col min="5890" max="5890" width="9.42578125" style="121" customWidth="1"/>
    <col min="5891" max="5891" width="13.140625" style="121" customWidth="1"/>
    <col min="5892" max="5892" width="47.42578125" style="121" customWidth="1"/>
    <col min="5893" max="5893" width="9.7109375" style="121" customWidth="1"/>
    <col min="5894" max="5894" width="14" style="121" customWidth="1"/>
    <col min="5895" max="5895" width="11.7109375" style="121" customWidth="1"/>
    <col min="5896" max="5896" width="12" style="121" customWidth="1"/>
    <col min="5897" max="5897" width="13.85546875" style="121" customWidth="1"/>
    <col min="5898" max="5898" width="11.7109375" style="121" customWidth="1"/>
    <col min="5899" max="5899" width="13.28515625" style="121" customWidth="1"/>
    <col min="5900" max="5901" width="11.140625" style="121" customWidth="1"/>
    <col min="5902" max="5902" width="21.140625" style="121" customWidth="1"/>
    <col min="5903" max="5903" width="16" style="121" customWidth="1"/>
    <col min="5904" max="6145" width="8.85546875" style="121"/>
    <col min="6146" max="6146" width="9.42578125" style="121" customWidth="1"/>
    <col min="6147" max="6147" width="13.140625" style="121" customWidth="1"/>
    <col min="6148" max="6148" width="47.42578125" style="121" customWidth="1"/>
    <col min="6149" max="6149" width="9.7109375" style="121" customWidth="1"/>
    <col min="6150" max="6150" width="14" style="121" customWidth="1"/>
    <col min="6151" max="6151" width="11.7109375" style="121" customWidth="1"/>
    <col min="6152" max="6152" width="12" style="121" customWidth="1"/>
    <col min="6153" max="6153" width="13.85546875" style="121" customWidth="1"/>
    <col min="6154" max="6154" width="11.7109375" style="121" customWidth="1"/>
    <col min="6155" max="6155" width="13.28515625" style="121" customWidth="1"/>
    <col min="6156" max="6157" width="11.140625" style="121" customWidth="1"/>
    <col min="6158" max="6158" width="21.140625" style="121" customWidth="1"/>
    <col min="6159" max="6159" width="16" style="121" customWidth="1"/>
    <col min="6160" max="6401" width="8.85546875" style="121"/>
    <col min="6402" max="6402" width="9.42578125" style="121" customWidth="1"/>
    <col min="6403" max="6403" width="13.140625" style="121" customWidth="1"/>
    <col min="6404" max="6404" width="47.42578125" style="121" customWidth="1"/>
    <col min="6405" max="6405" width="9.7109375" style="121" customWidth="1"/>
    <col min="6406" max="6406" width="14" style="121" customWidth="1"/>
    <col min="6407" max="6407" width="11.7109375" style="121" customWidth="1"/>
    <col min="6408" max="6408" width="12" style="121" customWidth="1"/>
    <col min="6409" max="6409" width="13.85546875" style="121" customWidth="1"/>
    <col min="6410" max="6410" width="11.7109375" style="121" customWidth="1"/>
    <col min="6411" max="6411" width="13.28515625" style="121" customWidth="1"/>
    <col min="6412" max="6413" width="11.140625" style="121" customWidth="1"/>
    <col min="6414" max="6414" width="21.140625" style="121" customWidth="1"/>
    <col min="6415" max="6415" width="16" style="121" customWidth="1"/>
    <col min="6416" max="6657" width="8.85546875" style="121"/>
    <col min="6658" max="6658" width="9.42578125" style="121" customWidth="1"/>
    <col min="6659" max="6659" width="13.140625" style="121" customWidth="1"/>
    <col min="6660" max="6660" width="47.42578125" style="121" customWidth="1"/>
    <col min="6661" max="6661" width="9.7109375" style="121" customWidth="1"/>
    <col min="6662" max="6662" width="14" style="121" customWidth="1"/>
    <col min="6663" max="6663" width="11.7109375" style="121" customWidth="1"/>
    <col min="6664" max="6664" width="12" style="121" customWidth="1"/>
    <col min="6665" max="6665" width="13.85546875" style="121" customWidth="1"/>
    <col min="6666" max="6666" width="11.7109375" style="121" customWidth="1"/>
    <col min="6667" max="6667" width="13.28515625" style="121" customWidth="1"/>
    <col min="6668" max="6669" width="11.140625" style="121" customWidth="1"/>
    <col min="6670" max="6670" width="21.140625" style="121" customWidth="1"/>
    <col min="6671" max="6671" width="16" style="121" customWidth="1"/>
    <col min="6672" max="6913" width="8.85546875" style="121"/>
    <col min="6914" max="6914" width="9.42578125" style="121" customWidth="1"/>
    <col min="6915" max="6915" width="13.140625" style="121" customWidth="1"/>
    <col min="6916" max="6916" width="47.42578125" style="121" customWidth="1"/>
    <col min="6917" max="6917" width="9.7109375" style="121" customWidth="1"/>
    <col min="6918" max="6918" width="14" style="121" customWidth="1"/>
    <col min="6919" max="6919" width="11.7109375" style="121" customWidth="1"/>
    <col min="6920" max="6920" width="12" style="121" customWidth="1"/>
    <col min="6921" max="6921" width="13.85546875" style="121" customWidth="1"/>
    <col min="6922" max="6922" width="11.7109375" style="121" customWidth="1"/>
    <col min="6923" max="6923" width="13.28515625" style="121" customWidth="1"/>
    <col min="6924" max="6925" width="11.140625" style="121" customWidth="1"/>
    <col min="6926" max="6926" width="21.140625" style="121" customWidth="1"/>
    <col min="6927" max="6927" width="16" style="121" customWidth="1"/>
    <col min="6928" max="7169" width="8.85546875" style="121"/>
    <col min="7170" max="7170" width="9.42578125" style="121" customWidth="1"/>
    <col min="7171" max="7171" width="13.140625" style="121" customWidth="1"/>
    <col min="7172" max="7172" width="47.42578125" style="121" customWidth="1"/>
    <col min="7173" max="7173" width="9.7109375" style="121" customWidth="1"/>
    <col min="7174" max="7174" width="14" style="121" customWidth="1"/>
    <col min="7175" max="7175" width="11.7109375" style="121" customWidth="1"/>
    <col min="7176" max="7176" width="12" style="121" customWidth="1"/>
    <col min="7177" max="7177" width="13.85546875" style="121" customWidth="1"/>
    <col min="7178" max="7178" width="11.7109375" style="121" customWidth="1"/>
    <col min="7179" max="7179" width="13.28515625" style="121" customWidth="1"/>
    <col min="7180" max="7181" width="11.140625" style="121" customWidth="1"/>
    <col min="7182" max="7182" width="21.140625" style="121" customWidth="1"/>
    <col min="7183" max="7183" width="16" style="121" customWidth="1"/>
    <col min="7184" max="7425" width="8.85546875" style="121"/>
    <col min="7426" max="7426" width="9.42578125" style="121" customWidth="1"/>
    <col min="7427" max="7427" width="13.140625" style="121" customWidth="1"/>
    <col min="7428" max="7428" width="47.42578125" style="121" customWidth="1"/>
    <col min="7429" max="7429" width="9.7109375" style="121" customWidth="1"/>
    <col min="7430" max="7430" width="14" style="121" customWidth="1"/>
    <col min="7431" max="7431" width="11.7109375" style="121" customWidth="1"/>
    <col min="7432" max="7432" width="12" style="121" customWidth="1"/>
    <col min="7433" max="7433" width="13.85546875" style="121" customWidth="1"/>
    <col min="7434" max="7434" width="11.7109375" style="121" customWidth="1"/>
    <col min="7435" max="7435" width="13.28515625" style="121" customWidth="1"/>
    <col min="7436" max="7437" width="11.140625" style="121" customWidth="1"/>
    <col min="7438" max="7438" width="21.140625" style="121" customWidth="1"/>
    <col min="7439" max="7439" width="16" style="121" customWidth="1"/>
    <col min="7440" max="7681" width="8.85546875" style="121"/>
    <col min="7682" max="7682" width="9.42578125" style="121" customWidth="1"/>
    <col min="7683" max="7683" width="13.140625" style="121" customWidth="1"/>
    <col min="7684" max="7684" width="47.42578125" style="121" customWidth="1"/>
    <col min="7685" max="7685" width="9.7109375" style="121" customWidth="1"/>
    <col min="7686" max="7686" width="14" style="121" customWidth="1"/>
    <col min="7687" max="7687" width="11.7109375" style="121" customWidth="1"/>
    <col min="7688" max="7688" width="12" style="121" customWidth="1"/>
    <col min="7689" max="7689" width="13.85546875" style="121" customWidth="1"/>
    <col min="7690" max="7690" width="11.7109375" style="121" customWidth="1"/>
    <col min="7691" max="7691" width="13.28515625" style="121" customWidth="1"/>
    <col min="7692" max="7693" width="11.140625" style="121" customWidth="1"/>
    <col min="7694" max="7694" width="21.140625" style="121" customWidth="1"/>
    <col min="7695" max="7695" width="16" style="121" customWidth="1"/>
    <col min="7696" max="7937" width="8.85546875" style="121"/>
    <col min="7938" max="7938" width="9.42578125" style="121" customWidth="1"/>
    <col min="7939" max="7939" width="13.140625" style="121" customWidth="1"/>
    <col min="7940" max="7940" width="47.42578125" style="121" customWidth="1"/>
    <col min="7941" max="7941" width="9.7109375" style="121" customWidth="1"/>
    <col min="7942" max="7942" width="14" style="121" customWidth="1"/>
    <col min="7943" max="7943" width="11.7109375" style="121" customWidth="1"/>
    <col min="7944" max="7944" width="12" style="121" customWidth="1"/>
    <col min="7945" max="7945" width="13.85546875" style="121" customWidth="1"/>
    <col min="7946" max="7946" width="11.7109375" style="121" customWidth="1"/>
    <col min="7947" max="7947" width="13.28515625" style="121" customWidth="1"/>
    <col min="7948" max="7949" width="11.140625" style="121" customWidth="1"/>
    <col min="7950" max="7950" width="21.140625" style="121" customWidth="1"/>
    <col min="7951" max="7951" width="16" style="121" customWidth="1"/>
    <col min="7952" max="8193" width="8.85546875" style="121"/>
    <col min="8194" max="8194" width="9.42578125" style="121" customWidth="1"/>
    <col min="8195" max="8195" width="13.140625" style="121" customWidth="1"/>
    <col min="8196" max="8196" width="47.42578125" style="121" customWidth="1"/>
    <col min="8197" max="8197" width="9.7109375" style="121" customWidth="1"/>
    <col min="8198" max="8198" width="14" style="121" customWidth="1"/>
    <col min="8199" max="8199" width="11.7109375" style="121" customWidth="1"/>
    <col min="8200" max="8200" width="12" style="121" customWidth="1"/>
    <col min="8201" max="8201" width="13.85546875" style="121" customWidth="1"/>
    <col min="8202" max="8202" width="11.7109375" style="121" customWidth="1"/>
    <col min="8203" max="8203" width="13.28515625" style="121" customWidth="1"/>
    <col min="8204" max="8205" width="11.140625" style="121" customWidth="1"/>
    <col min="8206" max="8206" width="21.140625" style="121" customWidth="1"/>
    <col min="8207" max="8207" width="16" style="121" customWidth="1"/>
    <col min="8208" max="8449" width="8.85546875" style="121"/>
    <col min="8450" max="8450" width="9.42578125" style="121" customWidth="1"/>
    <col min="8451" max="8451" width="13.140625" style="121" customWidth="1"/>
    <col min="8452" max="8452" width="47.42578125" style="121" customWidth="1"/>
    <col min="8453" max="8453" width="9.7109375" style="121" customWidth="1"/>
    <col min="8454" max="8454" width="14" style="121" customWidth="1"/>
    <col min="8455" max="8455" width="11.7109375" style="121" customWidth="1"/>
    <col min="8456" max="8456" width="12" style="121" customWidth="1"/>
    <col min="8457" max="8457" width="13.85546875" style="121" customWidth="1"/>
    <col min="8458" max="8458" width="11.7109375" style="121" customWidth="1"/>
    <col min="8459" max="8459" width="13.28515625" style="121" customWidth="1"/>
    <col min="8460" max="8461" width="11.140625" style="121" customWidth="1"/>
    <col min="8462" max="8462" width="21.140625" style="121" customWidth="1"/>
    <col min="8463" max="8463" width="16" style="121" customWidth="1"/>
    <col min="8464" max="8705" width="8.85546875" style="121"/>
    <col min="8706" max="8706" width="9.42578125" style="121" customWidth="1"/>
    <col min="8707" max="8707" width="13.140625" style="121" customWidth="1"/>
    <col min="8708" max="8708" width="47.42578125" style="121" customWidth="1"/>
    <col min="8709" max="8709" width="9.7109375" style="121" customWidth="1"/>
    <col min="8710" max="8710" width="14" style="121" customWidth="1"/>
    <col min="8711" max="8711" width="11.7109375" style="121" customWidth="1"/>
    <col min="8712" max="8712" width="12" style="121" customWidth="1"/>
    <col min="8713" max="8713" width="13.85546875" style="121" customWidth="1"/>
    <col min="8714" max="8714" width="11.7109375" style="121" customWidth="1"/>
    <col min="8715" max="8715" width="13.28515625" style="121" customWidth="1"/>
    <col min="8716" max="8717" width="11.140625" style="121" customWidth="1"/>
    <col min="8718" max="8718" width="21.140625" style="121" customWidth="1"/>
    <col min="8719" max="8719" width="16" style="121" customWidth="1"/>
    <col min="8720" max="8961" width="8.85546875" style="121"/>
    <col min="8962" max="8962" width="9.42578125" style="121" customWidth="1"/>
    <col min="8963" max="8963" width="13.140625" style="121" customWidth="1"/>
    <col min="8964" max="8964" width="47.42578125" style="121" customWidth="1"/>
    <col min="8965" max="8965" width="9.7109375" style="121" customWidth="1"/>
    <col min="8966" max="8966" width="14" style="121" customWidth="1"/>
    <col min="8967" max="8967" width="11.7109375" style="121" customWidth="1"/>
    <col min="8968" max="8968" width="12" style="121" customWidth="1"/>
    <col min="8969" max="8969" width="13.85546875" style="121" customWidth="1"/>
    <col min="8970" max="8970" width="11.7109375" style="121" customWidth="1"/>
    <col min="8971" max="8971" width="13.28515625" style="121" customWidth="1"/>
    <col min="8972" max="8973" width="11.140625" style="121" customWidth="1"/>
    <col min="8974" max="8974" width="21.140625" style="121" customWidth="1"/>
    <col min="8975" max="8975" width="16" style="121" customWidth="1"/>
    <col min="8976" max="9217" width="8.85546875" style="121"/>
    <col min="9218" max="9218" width="9.42578125" style="121" customWidth="1"/>
    <col min="9219" max="9219" width="13.140625" style="121" customWidth="1"/>
    <col min="9220" max="9220" width="47.42578125" style="121" customWidth="1"/>
    <col min="9221" max="9221" width="9.7109375" style="121" customWidth="1"/>
    <col min="9222" max="9222" width="14" style="121" customWidth="1"/>
    <col min="9223" max="9223" width="11.7109375" style="121" customWidth="1"/>
    <col min="9224" max="9224" width="12" style="121" customWidth="1"/>
    <col min="9225" max="9225" width="13.85546875" style="121" customWidth="1"/>
    <col min="9226" max="9226" width="11.7109375" style="121" customWidth="1"/>
    <col min="9227" max="9227" width="13.28515625" style="121" customWidth="1"/>
    <col min="9228" max="9229" width="11.140625" style="121" customWidth="1"/>
    <col min="9230" max="9230" width="21.140625" style="121" customWidth="1"/>
    <col min="9231" max="9231" width="16" style="121" customWidth="1"/>
    <col min="9232" max="9473" width="8.85546875" style="121"/>
    <col min="9474" max="9474" width="9.42578125" style="121" customWidth="1"/>
    <col min="9475" max="9475" width="13.140625" style="121" customWidth="1"/>
    <col min="9476" max="9476" width="47.42578125" style="121" customWidth="1"/>
    <col min="9477" max="9477" width="9.7109375" style="121" customWidth="1"/>
    <col min="9478" max="9478" width="14" style="121" customWidth="1"/>
    <col min="9479" max="9479" width="11.7109375" style="121" customWidth="1"/>
    <col min="9480" max="9480" width="12" style="121" customWidth="1"/>
    <col min="9481" max="9481" width="13.85546875" style="121" customWidth="1"/>
    <col min="9482" max="9482" width="11.7109375" style="121" customWidth="1"/>
    <col min="9483" max="9483" width="13.28515625" style="121" customWidth="1"/>
    <col min="9484" max="9485" width="11.140625" style="121" customWidth="1"/>
    <col min="9486" max="9486" width="21.140625" style="121" customWidth="1"/>
    <col min="9487" max="9487" width="16" style="121" customWidth="1"/>
    <col min="9488" max="9729" width="8.85546875" style="121"/>
    <col min="9730" max="9730" width="9.42578125" style="121" customWidth="1"/>
    <col min="9731" max="9731" width="13.140625" style="121" customWidth="1"/>
    <col min="9732" max="9732" width="47.42578125" style="121" customWidth="1"/>
    <col min="9733" max="9733" width="9.7109375" style="121" customWidth="1"/>
    <col min="9734" max="9734" width="14" style="121" customWidth="1"/>
    <col min="9735" max="9735" width="11.7109375" style="121" customWidth="1"/>
    <col min="9736" max="9736" width="12" style="121" customWidth="1"/>
    <col min="9737" max="9737" width="13.85546875" style="121" customWidth="1"/>
    <col min="9738" max="9738" width="11.7109375" style="121" customWidth="1"/>
    <col min="9739" max="9739" width="13.28515625" style="121" customWidth="1"/>
    <col min="9740" max="9741" width="11.140625" style="121" customWidth="1"/>
    <col min="9742" max="9742" width="21.140625" style="121" customWidth="1"/>
    <col min="9743" max="9743" width="16" style="121" customWidth="1"/>
    <col min="9744" max="9985" width="8.85546875" style="121"/>
    <col min="9986" max="9986" width="9.42578125" style="121" customWidth="1"/>
    <col min="9987" max="9987" width="13.140625" style="121" customWidth="1"/>
    <col min="9988" max="9988" width="47.42578125" style="121" customWidth="1"/>
    <col min="9989" max="9989" width="9.7109375" style="121" customWidth="1"/>
    <col min="9990" max="9990" width="14" style="121" customWidth="1"/>
    <col min="9991" max="9991" width="11.7109375" style="121" customWidth="1"/>
    <col min="9992" max="9992" width="12" style="121" customWidth="1"/>
    <col min="9993" max="9993" width="13.85546875" style="121" customWidth="1"/>
    <col min="9994" max="9994" width="11.7109375" style="121" customWidth="1"/>
    <col min="9995" max="9995" width="13.28515625" style="121" customWidth="1"/>
    <col min="9996" max="9997" width="11.140625" style="121" customWidth="1"/>
    <col min="9998" max="9998" width="21.140625" style="121" customWidth="1"/>
    <col min="9999" max="9999" width="16" style="121" customWidth="1"/>
    <col min="10000" max="10241" width="8.85546875" style="121"/>
    <col min="10242" max="10242" width="9.42578125" style="121" customWidth="1"/>
    <col min="10243" max="10243" width="13.140625" style="121" customWidth="1"/>
    <col min="10244" max="10244" width="47.42578125" style="121" customWidth="1"/>
    <col min="10245" max="10245" width="9.7109375" style="121" customWidth="1"/>
    <col min="10246" max="10246" width="14" style="121" customWidth="1"/>
    <col min="10247" max="10247" width="11.7109375" style="121" customWidth="1"/>
    <col min="10248" max="10248" width="12" style="121" customWidth="1"/>
    <col min="10249" max="10249" width="13.85546875" style="121" customWidth="1"/>
    <col min="10250" max="10250" width="11.7109375" style="121" customWidth="1"/>
    <col min="10251" max="10251" width="13.28515625" style="121" customWidth="1"/>
    <col min="10252" max="10253" width="11.140625" style="121" customWidth="1"/>
    <col min="10254" max="10254" width="21.140625" style="121" customWidth="1"/>
    <col min="10255" max="10255" width="16" style="121" customWidth="1"/>
    <col min="10256" max="10497" width="8.85546875" style="121"/>
    <col min="10498" max="10498" width="9.42578125" style="121" customWidth="1"/>
    <col min="10499" max="10499" width="13.140625" style="121" customWidth="1"/>
    <col min="10500" max="10500" width="47.42578125" style="121" customWidth="1"/>
    <col min="10501" max="10501" width="9.7109375" style="121" customWidth="1"/>
    <col min="10502" max="10502" width="14" style="121" customWidth="1"/>
    <col min="10503" max="10503" width="11.7109375" style="121" customWidth="1"/>
    <col min="10504" max="10504" width="12" style="121" customWidth="1"/>
    <col min="10505" max="10505" width="13.85546875" style="121" customWidth="1"/>
    <col min="10506" max="10506" width="11.7109375" style="121" customWidth="1"/>
    <col min="10507" max="10507" width="13.28515625" style="121" customWidth="1"/>
    <col min="10508" max="10509" width="11.140625" style="121" customWidth="1"/>
    <col min="10510" max="10510" width="21.140625" style="121" customWidth="1"/>
    <col min="10511" max="10511" width="16" style="121" customWidth="1"/>
    <col min="10512" max="10753" width="8.85546875" style="121"/>
    <col min="10754" max="10754" width="9.42578125" style="121" customWidth="1"/>
    <col min="10755" max="10755" width="13.140625" style="121" customWidth="1"/>
    <col min="10756" max="10756" width="47.42578125" style="121" customWidth="1"/>
    <col min="10757" max="10757" width="9.7109375" style="121" customWidth="1"/>
    <col min="10758" max="10758" width="14" style="121" customWidth="1"/>
    <col min="10759" max="10759" width="11.7109375" style="121" customWidth="1"/>
    <col min="10760" max="10760" width="12" style="121" customWidth="1"/>
    <col min="10761" max="10761" width="13.85546875" style="121" customWidth="1"/>
    <col min="10762" max="10762" width="11.7109375" style="121" customWidth="1"/>
    <col min="10763" max="10763" width="13.28515625" style="121" customWidth="1"/>
    <col min="10764" max="10765" width="11.140625" style="121" customWidth="1"/>
    <col min="10766" max="10766" width="21.140625" style="121" customWidth="1"/>
    <col min="10767" max="10767" width="16" style="121" customWidth="1"/>
    <col min="10768" max="11009" width="8.85546875" style="121"/>
    <col min="11010" max="11010" width="9.42578125" style="121" customWidth="1"/>
    <col min="11011" max="11011" width="13.140625" style="121" customWidth="1"/>
    <col min="11012" max="11012" width="47.42578125" style="121" customWidth="1"/>
    <col min="11013" max="11013" width="9.7109375" style="121" customWidth="1"/>
    <col min="11014" max="11014" width="14" style="121" customWidth="1"/>
    <col min="11015" max="11015" width="11.7109375" style="121" customWidth="1"/>
    <col min="11016" max="11016" width="12" style="121" customWidth="1"/>
    <col min="11017" max="11017" width="13.85546875" style="121" customWidth="1"/>
    <col min="11018" max="11018" width="11.7109375" style="121" customWidth="1"/>
    <col min="11019" max="11019" width="13.28515625" style="121" customWidth="1"/>
    <col min="11020" max="11021" width="11.140625" style="121" customWidth="1"/>
    <col min="11022" max="11022" width="21.140625" style="121" customWidth="1"/>
    <col min="11023" max="11023" width="16" style="121" customWidth="1"/>
    <col min="11024" max="11265" width="8.85546875" style="121"/>
    <col min="11266" max="11266" width="9.42578125" style="121" customWidth="1"/>
    <col min="11267" max="11267" width="13.140625" style="121" customWidth="1"/>
    <col min="11268" max="11268" width="47.42578125" style="121" customWidth="1"/>
    <col min="11269" max="11269" width="9.7109375" style="121" customWidth="1"/>
    <col min="11270" max="11270" width="14" style="121" customWidth="1"/>
    <col min="11271" max="11271" width="11.7109375" style="121" customWidth="1"/>
    <col min="11272" max="11272" width="12" style="121" customWidth="1"/>
    <col min="11273" max="11273" width="13.85546875" style="121" customWidth="1"/>
    <col min="11274" max="11274" width="11.7109375" style="121" customWidth="1"/>
    <col min="11275" max="11275" width="13.28515625" style="121" customWidth="1"/>
    <col min="11276" max="11277" width="11.140625" style="121" customWidth="1"/>
    <col min="11278" max="11278" width="21.140625" style="121" customWidth="1"/>
    <col min="11279" max="11279" width="16" style="121" customWidth="1"/>
    <col min="11280" max="11521" width="8.85546875" style="121"/>
    <col min="11522" max="11522" width="9.42578125" style="121" customWidth="1"/>
    <col min="11523" max="11523" width="13.140625" style="121" customWidth="1"/>
    <col min="11524" max="11524" width="47.42578125" style="121" customWidth="1"/>
    <col min="11525" max="11525" width="9.7109375" style="121" customWidth="1"/>
    <col min="11526" max="11526" width="14" style="121" customWidth="1"/>
    <col min="11527" max="11527" width="11.7109375" style="121" customWidth="1"/>
    <col min="11528" max="11528" width="12" style="121" customWidth="1"/>
    <col min="11529" max="11529" width="13.85546875" style="121" customWidth="1"/>
    <col min="11530" max="11530" width="11.7109375" style="121" customWidth="1"/>
    <col min="11531" max="11531" width="13.28515625" style="121" customWidth="1"/>
    <col min="11532" max="11533" width="11.140625" style="121" customWidth="1"/>
    <col min="11534" max="11534" width="21.140625" style="121" customWidth="1"/>
    <col min="11535" max="11535" width="16" style="121" customWidth="1"/>
    <col min="11536" max="11777" width="8.85546875" style="121"/>
    <col min="11778" max="11778" width="9.42578125" style="121" customWidth="1"/>
    <col min="11779" max="11779" width="13.140625" style="121" customWidth="1"/>
    <col min="11780" max="11780" width="47.42578125" style="121" customWidth="1"/>
    <col min="11781" max="11781" width="9.7109375" style="121" customWidth="1"/>
    <col min="11782" max="11782" width="14" style="121" customWidth="1"/>
    <col min="11783" max="11783" width="11.7109375" style="121" customWidth="1"/>
    <col min="11784" max="11784" width="12" style="121" customWidth="1"/>
    <col min="11785" max="11785" width="13.85546875" style="121" customWidth="1"/>
    <col min="11786" max="11786" width="11.7109375" style="121" customWidth="1"/>
    <col min="11787" max="11787" width="13.28515625" style="121" customWidth="1"/>
    <col min="11788" max="11789" width="11.140625" style="121" customWidth="1"/>
    <col min="11790" max="11790" width="21.140625" style="121" customWidth="1"/>
    <col min="11791" max="11791" width="16" style="121" customWidth="1"/>
    <col min="11792" max="12033" width="8.85546875" style="121"/>
    <col min="12034" max="12034" width="9.42578125" style="121" customWidth="1"/>
    <col min="12035" max="12035" width="13.140625" style="121" customWidth="1"/>
    <col min="12036" max="12036" width="47.42578125" style="121" customWidth="1"/>
    <col min="12037" max="12037" width="9.7109375" style="121" customWidth="1"/>
    <col min="12038" max="12038" width="14" style="121" customWidth="1"/>
    <col min="12039" max="12039" width="11.7109375" style="121" customWidth="1"/>
    <col min="12040" max="12040" width="12" style="121" customWidth="1"/>
    <col min="12041" max="12041" width="13.85546875" style="121" customWidth="1"/>
    <col min="12042" max="12042" width="11.7109375" style="121" customWidth="1"/>
    <col min="12043" max="12043" width="13.28515625" style="121" customWidth="1"/>
    <col min="12044" max="12045" width="11.140625" style="121" customWidth="1"/>
    <col min="12046" max="12046" width="21.140625" style="121" customWidth="1"/>
    <col min="12047" max="12047" width="16" style="121" customWidth="1"/>
    <col min="12048" max="12289" width="8.85546875" style="121"/>
    <col min="12290" max="12290" width="9.42578125" style="121" customWidth="1"/>
    <col min="12291" max="12291" width="13.140625" style="121" customWidth="1"/>
    <col min="12292" max="12292" width="47.42578125" style="121" customWidth="1"/>
    <col min="12293" max="12293" width="9.7109375" style="121" customWidth="1"/>
    <col min="12294" max="12294" width="14" style="121" customWidth="1"/>
    <col min="12295" max="12295" width="11.7109375" style="121" customWidth="1"/>
    <col min="12296" max="12296" width="12" style="121" customWidth="1"/>
    <col min="12297" max="12297" width="13.85546875" style="121" customWidth="1"/>
    <col min="12298" max="12298" width="11.7109375" style="121" customWidth="1"/>
    <col min="12299" max="12299" width="13.28515625" style="121" customWidth="1"/>
    <col min="12300" max="12301" width="11.140625" style="121" customWidth="1"/>
    <col min="12302" max="12302" width="21.140625" style="121" customWidth="1"/>
    <col min="12303" max="12303" width="16" style="121" customWidth="1"/>
    <col min="12304" max="12545" width="8.85546875" style="121"/>
    <col min="12546" max="12546" width="9.42578125" style="121" customWidth="1"/>
    <col min="12547" max="12547" width="13.140625" style="121" customWidth="1"/>
    <col min="12548" max="12548" width="47.42578125" style="121" customWidth="1"/>
    <col min="12549" max="12549" width="9.7109375" style="121" customWidth="1"/>
    <col min="12550" max="12550" width="14" style="121" customWidth="1"/>
    <col min="12551" max="12551" width="11.7109375" style="121" customWidth="1"/>
    <col min="12552" max="12552" width="12" style="121" customWidth="1"/>
    <col min="12553" max="12553" width="13.85546875" style="121" customWidth="1"/>
    <col min="12554" max="12554" width="11.7109375" style="121" customWidth="1"/>
    <col min="12555" max="12555" width="13.28515625" style="121" customWidth="1"/>
    <col min="12556" max="12557" width="11.140625" style="121" customWidth="1"/>
    <col min="12558" max="12558" width="21.140625" style="121" customWidth="1"/>
    <col min="12559" max="12559" width="16" style="121" customWidth="1"/>
    <col min="12560" max="12801" width="8.85546875" style="121"/>
    <col min="12802" max="12802" width="9.42578125" style="121" customWidth="1"/>
    <col min="12803" max="12803" width="13.140625" style="121" customWidth="1"/>
    <col min="12804" max="12804" width="47.42578125" style="121" customWidth="1"/>
    <col min="12805" max="12805" width="9.7109375" style="121" customWidth="1"/>
    <col min="12806" max="12806" width="14" style="121" customWidth="1"/>
    <col min="12807" max="12807" width="11.7109375" style="121" customWidth="1"/>
    <col min="12808" max="12808" width="12" style="121" customWidth="1"/>
    <col min="12809" max="12809" width="13.85546875" style="121" customWidth="1"/>
    <col min="12810" max="12810" width="11.7109375" style="121" customWidth="1"/>
    <col min="12811" max="12811" width="13.28515625" style="121" customWidth="1"/>
    <col min="12812" max="12813" width="11.140625" style="121" customWidth="1"/>
    <col min="12814" max="12814" width="21.140625" style="121" customWidth="1"/>
    <col min="12815" max="12815" width="16" style="121" customWidth="1"/>
    <col min="12816" max="13057" width="8.85546875" style="121"/>
    <col min="13058" max="13058" width="9.42578125" style="121" customWidth="1"/>
    <col min="13059" max="13059" width="13.140625" style="121" customWidth="1"/>
    <col min="13060" max="13060" width="47.42578125" style="121" customWidth="1"/>
    <col min="13061" max="13061" width="9.7109375" style="121" customWidth="1"/>
    <col min="13062" max="13062" width="14" style="121" customWidth="1"/>
    <col min="13063" max="13063" width="11.7109375" style="121" customWidth="1"/>
    <col min="13064" max="13064" width="12" style="121" customWidth="1"/>
    <col min="13065" max="13065" width="13.85546875" style="121" customWidth="1"/>
    <col min="13066" max="13066" width="11.7109375" style="121" customWidth="1"/>
    <col min="13067" max="13067" width="13.28515625" style="121" customWidth="1"/>
    <col min="13068" max="13069" width="11.140625" style="121" customWidth="1"/>
    <col min="13070" max="13070" width="21.140625" style="121" customWidth="1"/>
    <col min="13071" max="13071" width="16" style="121" customWidth="1"/>
    <col min="13072" max="13313" width="8.85546875" style="121"/>
    <col min="13314" max="13314" width="9.42578125" style="121" customWidth="1"/>
    <col min="13315" max="13315" width="13.140625" style="121" customWidth="1"/>
    <col min="13316" max="13316" width="47.42578125" style="121" customWidth="1"/>
    <col min="13317" max="13317" width="9.7109375" style="121" customWidth="1"/>
    <col min="13318" max="13318" width="14" style="121" customWidth="1"/>
    <col min="13319" max="13319" width="11.7109375" style="121" customWidth="1"/>
    <col min="13320" max="13320" width="12" style="121" customWidth="1"/>
    <col min="13321" max="13321" width="13.85546875" style="121" customWidth="1"/>
    <col min="13322" max="13322" width="11.7109375" style="121" customWidth="1"/>
    <col min="13323" max="13323" width="13.28515625" style="121" customWidth="1"/>
    <col min="13324" max="13325" width="11.140625" style="121" customWidth="1"/>
    <col min="13326" max="13326" width="21.140625" style="121" customWidth="1"/>
    <col min="13327" max="13327" width="16" style="121" customWidth="1"/>
    <col min="13328" max="13569" width="8.85546875" style="121"/>
    <col min="13570" max="13570" width="9.42578125" style="121" customWidth="1"/>
    <col min="13571" max="13571" width="13.140625" style="121" customWidth="1"/>
    <col min="13572" max="13572" width="47.42578125" style="121" customWidth="1"/>
    <col min="13573" max="13573" width="9.7109375" style="121" customWidth="1"/>
    <col min="13574" max="13574" width="14" style="121" customWidth="1"/>
    <col min="13575" max="13575" width="11.7109375" style="121" customWidth="1"/>
    <col min="13576" max="13576" width="12" style="121" customWidth="1"/>
    <col min="13577" max="13577" width="13.85546875" style="121" customWidth="1"/>
    <col min="13578" max="13578" width="11.7109375" style="121" customWidth="1"/>
    <col min="13579" max="13579" width="13.28515625" style="121" customWidth="1"/>
    <col min="13580" max="13581" width="11.140625" style="121" customWidth="1"/>
    <col min="13582" max="13582" width="21.140625" style="121" customWidth="1"/>
    <col min="13583" max="13583" width="16" style="121" customWidth="1"/>
    <col min="13584" max="13825" width="8.85546875" style="121"/>
    <col min="13826" max="13826" width="9.42578125" style="121" customWidth="1"/>
    <col min="13827" max="13827" width="13.140625" style="121" customWidth="1"/>
    <col min="13828" max="13828" width="47.42578125" style="121" customWidth="1"/>
    <col min="13829" max="13829" width="9.7109375" style="121" customWidth="1"/>
    <col min="13830" max="13830" width="14" style="121" customWidth="1"/>
    <col min="13831" max="13831" width="11.7109375" style="121" customWidth="1"/>
    <col min="13832" max="13832" width="12" style="121" customWidth="1"/>
    <col min="13833" max="13833" width="13.85546875" style="121" customWidth="1"/>
    <col min="13834" max="13834" width="11.7109375" style="121" customWidth="1"/>
    <col min="13835" max="13835" width="13.28515625" style="121" customWidth="1"/>
    <col min="13836" max="13837" width="11.140625" style="121" customWidth="1"/>
    <col min="13838" max="13838" width="21.140625" style="121" customWidth="1"/>
    <col min="13839" max="13839" width="16" style="121" customWidth="1"/>
    <col min="13840" max="14081" width="8.85546875" style="121"/>
    <col min="14082" max="14082" width="9.42578125" style="121" customWidth="1"/>
    <col min="14083" max="14083" width="13.140625" style="121" customWidth="1"/>
    <col min="14084" max="14084" width="47.42578125" style="121" customWidth="1"/>
    <col min="14085" max="14085" width="9.7109375" style="121" customWidth="1"/>
    <col min="14086" max="14086" width="14" style="121" customWidth="1"/>
    <col min="14087" max="14087" width="11.7109375" style="121" customWidth="1"/>
    <col min="14088" max="14088" width="12" style="121" customWidth="1"/>
    <col min="14089" max="14089" width="13.85546875" style="121" customWidth="1"/>
    <col min="14090" max="14090" width="11.7109375" style="121" customWidth="1"/>
    <col min="14091" max="14091" width="13.28515625" style="121" customWidth="1"/>
    <col min="14092" max="14093" width="11.140625" style="121" customWidth="1"/>
    <col min="14094" max="14094" width="21.140625" style="121" customWidth="1"/>
    <col min="14095" max="14095" width="16" style="121" customWidth="1"/>
    <col min="14096" max="14337" width="8.85546875" style="121"/>
    <col min="14338" max="14338" width="9.42578125" style="121" customWidth="1"/>
    <col min="14339" max="14339" width="13.140625" style="121" customWidth="1"/>
    <col min="14340" max="14340" width="47.42578125" style="121" customWidth="1"/>
    <col min="14341" max="14341" width="9.7109375" style="121" customWidth="1"/>
    <col min="14342" max="14342" width="14" style="121" customWidth="1"/>
    <col min="14343" max="14343" width="11.7109375" style="121" customWidth="1"/>
    <col min="14344" max="14344" width="12" style="121" customWidth="1"/>
    <col min="14345" max="14345" width="13.85546875" style="121" customWidth="1"/>
    <col min="14346" max="14346" width="11.7109375" style="121" customWidth="1"/>
    <col min="14347" max="14347" width="13.28515625" style="121" customWidth="1"/>
    <col min="14348" max="14349" width="11.140625" style="121" customWidth="1"/>
    <col min="14350" max="14350" width="21.140625" style="121" customWidth="1"/>
    <col min="14351" max="14351" width="16" style="121" customWidth="1"/>
    <col min="14352" max="14593" width="8.85546875" style="121"/>
    <col min="14594" max="14594" width="9.42578125" style="121" customWidth="1"/>
    <col min="14595" max="14595" width="13.140625" style="121" customWidth="1"/>
    <col min="14596" max="14596" width="47.42578125" style="121" customWidth="1"/>
    <col min="14597" max="14597" width="9.7109375" style="121" customWidth="1"/>
    <col min="14598" max="14598" width="14" style="121" customWidth="1"/>
    <col min="14599" max="14599" width="11.7109375" style="121" customWidth="1"/>
    <col min="14600" max="14600" width="12" style="121" customWidth="1"/>
    <col min="14601" max="14601" width="13.85546875" style="121" customWidth="1"/>
    <col min="14602" max="14602" width="11.7109375" style="121" customWidth="1"/>
    <col min="14603" max="14603" width="13.28515625" style="121" customWidth="1"/>
    <col min="14604" max="14605" width="11.140625" style="121" customWidth="1"/>
    <col min="14606" max="14606" width="21.140625" style="121" customWidth="1"/>
    <col min="14607" max="14607" width="16" style="121" customWidth="1"/>
    <col min="14608" max="14849" width="8.85546875" style="121"/>
    <col min="14850" max="14850" width="9.42578125" style="121" customWidth="1"/>
    <col min="14851" max="14851" width="13.140625" style="121" customWidth="1"/>
    <col min="14852" max="14852" width="47.42578125" style="121" customWidth="1"/>
    <col min="14853" max="14853" width="9.7109375" style="121" customWidth="1"/>
    <col min="14854" max="14854" width="14" style="121" customWidth="1"/>
    <col min="14855" max="14855" width="11.7109375" style="121" customWidth="1"/>
    <col min="14856" max="14856" width="12" style="121" customWidth="1"/>
    <col min="14857" max="14857" width="13.85546875" style="121" customWidth="1"/>
    <col min="14858" max="14858" width="11.7109375" style="121" customWidth="1"/>
    <col min="14859" max="14859" width="13.28515625" style="121" customWidth="1"/>
    <col min="14860" max="14861" width="11.140625" style="121" customWidth="1"/>
    <col min="14862" max="14862" width="21.140625" style="121" customWidth="1"/>
    <col min="14863" max="14863" width="16" style="121" customWidth="1"/>
    <col min="14864" max="15105" width="8.85546875" style="121"/>
    <col min="15106" max="15106" width="9.42578125" style="121" customWidth="1"/>
    <col min="15107" max="15107" width="13.140625" style="121" customWidth="1"/>
    <col min="15108" max="15108" width="47.42578125" style="121" customWidth="1"/>
    <col min="15109" max="15109" width="9.7109375" style="121" customWidth="1"/>
    <col min="15110" max="15110" width="14" style="121" customWidth="1"/>
    <col min="15111" max="15111" width="11.7109375" style="121" customWidth="1"/>
    <col min="15112" max="15112" width="12" style="121" customWidth="1"/>
    <col min="15113" max="15113" width="13.85546875" style="121" customWidth="1"/>
    <col min="15114" max="15114" width="11.7109375" style="121" customWidth="1"/>
    <col min="15115" max="15115" width="13.28515625" style="121" customWidth="1"/>
    <col min="15116" max="15117" width="11.140625" style="121" customWidth="1"/>
    <col min="15118" max="15118" width="21.140625" style="121" customWidth="1"/>
    <col min="15119" max="15119" width="16" style="121" customWidth="1"/>
    <col min="15120" max="15361" width="8.85546875" style="121"/>
    <col min="15362" max="15362" width="9.42578125" style="121" customWidth="1"/>
    <col min="15363" max="15363" width="13.140625" style="121" customWidth="1"/>
    <col min="15364" max="15364" width="47.42578125" style="121" customWidth="1"/>
    <col min="15365" max="15365" width="9.7109375" style="121" customWidth="1"/>
    <col min="15366" max="15366" width="14" style="121" customWidth="1"/>
    <col min="15367" max="15367" width="11.7109375" style="121" customWidth="1"/>
    <col min="15368" max="15368" width="12" style="121" customWidth="1"/>
    <col min="15369" max="15369" width="13.85546875" style="121" customWidth="1"/>
    <col min="15370" max="15370" width="11.7109375" style="121" customWidth="1"/>
    <col min="15371" max="15371" width="13.28515625" style="121" customWidth="1"/>
    <col min="15372" max="15373" width="11.140625" style="121" customWidth="1"/>
    <col min="15374" max="15374" width="21.140625" style="121" customWidth="1"/>
    <col min="15375" max="15375" width="16" style="121" customWidth="1"/>
    <col min="15376" max="15617" width="8.85546875" style="121"/>
    <col min="15618" max="15618" width="9.42578125" style="121" customWidth="1"/>
    <col min="15619" max="15619" width="13.140625" style="121" customWidth="1"/>
    <col min="15620" max="15620" width="47.42578125" style="121" customWidth="1"/>
    <col min="15621" max="15621" width="9.7109375" style="121" customWidth="1"/>
    <col min="15622" max="15622" width="14" style="121" customWidth="1"/>
    <col min="15623" max="15623" width="11.7109375" style="121" customWidth="1"/>
    <col min="15624" max="15624" width="12" style="121" customWidth="1"/>
    <col min="15625" max="15625" width="13.85546875" style="121" customWidth="1"/>
    <col min="15626" max="15626" width="11.7109375" style="121" customWidth="1"/>
    <col min="15627" max="15627" width="13.28515625" style="121" customWidth="1"/>
    <col min="15628" max="15629" width="11.140625" style="121" customWidth="1"/>
    <col min="15630" max="15630" width="21.140625" style="121" customWidth="1"/>
    <col min="15631" max="15631" width="16" style="121" customWidth="1"/>
    <col min="15632" max="15873" width="8.85546875" style="121"/>
    <col min="15874" max="15874" width="9.42578125" style="121" customWidth="1"/>
    <col min="15875" max="15875" width="13.140625" style="121" customWidth="1"/>
    <col min="15876" max="15876" width="47.42578125" style="121" customWidth="1"/>
    <col min="15877" max="15877" width="9.7109375" style="121" customWidth="1"/>
    <col min="15878" max="15878" width="14" style="121" customWidth="1"/>
    <col min="15879" max="15879" width="11.7109375" style="121" customWidth="1"/>
    <col min="15880" max="15880" width="12" style="121" customWidth="1"/>
    <col min="15881" max="15881" width="13.85546875" style="121" customWidth="1"/>
    <col min="15882" max="15882" width="11.7109375" style="121" customWidth="1"/>
    <col min="15883" max="15883" width="13.28515625" style="121" customWidth="1"/>
    <col min="15884" max="15885" width="11.140625" style="121" customWidth="1"/>
    <col min="15886" max="15886" width="21.140625" style="121" customWidth="1"/>
    <col min="15887" max="15887" width="16" style="121" customWidth="1"/>
    <col min="15888" max="16129" width="8.85546875" style="121"/>
    <col min="16130" max="16130" width="9.42578125" style="121" customWidth="1"/>
    <col min="16131" max="16131" width="13.140625" style="121" customWidth="1"/>
    <col min="16132" max="16132" width="47.42578125" style="121" customWidth="1"/>
    <col min="16133" max="16133" width="9.7109375" style="121" customWidth="1"/>
    <col min="16134" max="16134" width="14" style="121" customWidth="1"/>
    <col min="16135" max="16135" width="11.7109375" style="121" customWidth="1"/>
    <col min="16136" max="16136" width="12" style="121" customWidth="1"/>
    <col min="16137" max="16137" width="13.85546875" style="121" customWidth="1"/>
    <col min="16138" max="16138" width="11.7109375" style="121" customWidth="1"/>
    <col min="16139" max="16139" width="13.28515625" style="121" customWidth="1"/>
    <col min="16140" max="16141" width="11.140625" style="121" customWidth="1"/>
    <col min="16142" max="16142" width="21.140625" style="121" customWidth="1"/>
    <col min="16143" max="16143" width="16" style="121" customWidth="1"/>
    <col min="16144" max="16384" width="8.85546875" style="121"/>
  </cols>
  <sheetData>
    <row r="1" spans="1:14" ht="30" customHeight="1" x14ac:dyDescent="0.2">
      <c r="A1" s="200" t="s">
        <v>344</v>
      </c>
      <c r="B1" s="201"/>
      <c r="C1" s="201"/>
    </row>
    <row r="2" spans="1:14" ht="12" customHeight="1" x14ac:dyDescent="0.2">
      <c r="A2" s="200" t="s">
        <v>345</v>
      </c>
      <c r="B2" s="200"/>
      <c r="C2" s="200"/>
    </row>
    <row r="3" spans="1:14" ht="30" customHeight="1" x14ac:dyDescent="0.2">
      <c r="A3" s="201" t="s">
        <v>408</v>
      </c>
      <c r="B3" s="201"/>
      <c r="C3" s="201"/>
    </row>
    <row r="4" spans="1:14" ht="14.25" customHeight="1" x14ac:dyDescent="0.2">
      <c r="A4" s="202" t="s">
        <v>407</v>
      </c>
      <c r="B4" s="202"/>
      <c r="C4" s="202"/>
    </row>
    <row r="5" spans="1:14" ht="45" customHeight="1" x14ac:dyDescent="0.2">
      <c r="A5" s="219" t="s">
        <v>402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4" ht="27" customHeight="1" x14ac:dyDescent="0.2">
      <c r="C6" s="223" t="s">
        <v>350</v>
      </c>
      <c r="D6" s="223"/>
      <c r="E6" s="223"/>
      <c r="F6" s="223"/>
      <c r="G6" s="223"/>
      <c r="H6" s="186"/>
      <c r="I6" s="186"/>
    </row>
    <row r="7" spans="1:14" ht="37.5" customHeight="1" x14ac:dyDescent="0.2">
      <c r="A7" s="178" t="s">
        <v>176</v>
      </c>
      <c r="B7" s="125" t="s">
        <v>177</v>
      </c>
      <c r="C7" s="125" t="s">
        <v>2</v>
      </c>
      <c r="D7" s="126" t="s">
        <v>178</v>
      </c>
      <c r="E7" s="127" t="s">
        <v>179</v>
      </c>
      <c r="F7" s="127" t="s">
        <v>180</v>
      </c>
      <c r="G7" s="127" t="s">
        <v>181</v>
      </c>
      <c r="H7" s="127" t="s">
        <v>369</v>
      </c>
      <c r="I7" s="127" t="s">
        <v>370</v>
      </c>
      <c r="J7" s="128" t="s">
        <v>182</v>
      </c>
      <c r="K7" s="128" t="s">
        <v>182</v>
      </c>
    </row>
    <row r="8" spans="1:14" ht="14.25" customHeight="1" x14ac:dyDescent="0.2">
      <c r="A8" s="125"/>
      <c r="B8" s="125"/>
      <c r="C8" s="125"/>
      <c r="D8" s="126"/>
      <c r="E8" s="129"/>
      <c r="F8" s="129"/>
      <c r="G8" s="129"/>
      <c r="H8" s="129"/>
      <c r="I8" s="129"/>
      <c r="J8" s="128"/>
      <c r="K8" s="128"/>
    </row>
    <row r="9" spans="1:14" ht="13.5" customHeight="1" x14ac:dyDescent="0.2">
      <c r="A9" s="125"/>
      <c r="B9" s="125"/>
      <c r="C9" s="130">
        <v>1</v>
      </c>
      <c r="D9" s="126"/>
      <c r="E9" s="131">
        <v>2</v>
      </c>
      <c r="F9" s="131">
        <v>3</v>
      </c>
      <c r="G9" s="131" t="s">
        <v>399</v>
      </c>
      <c r="H9" s="131" t="s">
        <v>400</v>
      </c>
      <c r="I9" s="131" t="s">
        <v>401</v>
      </c>
      <c r="J9" s="128" t="s">
        <v>359</v>
      </c>
      <c r="K9" s="128" t="s">
        <v>365</v>
      </c>
    </row>
    <row r="10" spans="1:14" ht="18" customHeight="1" x14ac:dyDescent="0.2">
      <c r="A10" s="132">
        <v>902</v>
      </c>
      <c r="B10" s="132" t="s">
        <v>183</v>
      </c>
      <c r="C10" s="132"/>
      <c r="D10" s="133"/>
      <c r="E10" s="134">
        <v>6449942</v>
      </c>
      <c r="F10" s="134">
        <v>7567043.2599999998</v>
      </c>
      <c r="G10" s="134">
        <v>7013527</v>
      </c>
      <c r="H10" s="134">
        <f>H11</f>
        <v>7520149.8099999996</v>
      </c>
      <c r="I10" s="134">
        <f>I11</f>
        <v>7049973.8600000003</v>
      </c>
      <c r="J10" s="135">
        <f>I10/G10*100</f>
        <v>100.51966521266691</v>
      </c>
      <c r="K10" s="135">
        <f>I10/H10*100</f>
        <v>93.747784793133007</v>
      </c>
    </row>
    <row r="11" spans="1:14" ht="27" customHeight="1" x14ac:dyDescent="0.2">
      <c r="A11" s="136">
        <v>10637</v>
      </c>
      <c r="B11" s="136" t="s">
        <v>184</v>
      </c>
      <c r="C11" s="136"/>
      <c r="D11" s="137"/>
      <c r="E11" s="138">
        <v>6449942</v>
      </c>
      <c r="F11" s="138">
        <f>F12+F100+F110+F283+F307+F316+F326+F365</f>
        <v>7567043.2599999998</v>
      </c>
      <c r="G11" s="138">
        <v>7013527</v>
      </c>
      <c r="H11" s="138">
        <f>H12+H100+H110+H283+H307+H316+H326+H365+H384</f>
        <v>7520149.8099999996</v>
      </c>
      <c r="I11" s="138">
        <f>I12+I100+I110+I283+I307+I316+I326+I365+I384</f>
        <v>7049973.8600000003</v>
      </c>
      <c r="J11" s="40">
        <f>I11/G11*100</f>
        <v>100.51966521266691</v>
      </c>
      <c r="K11" s="40">
        <f>I11/H11*100</f>
        <v>93.747784793133007</v>
      </c>
    </row>
    <row r="12" spans="1:14" ht="27" customHeight="1" x14ac:dyDescent="0.2">
      <c r="A12" s="139">
        <v>2101</v>
      </c>
      <c r="B12" s="139" t="s">
        <v>185</v>
      </c>
      <c r="C12" s="139"/>
      <c r="D12" s="140"/>
      <c r="E12" s="141">
        <f>E15+E42+E53+E76</f>
        <v>5153868.6800000006</v>
      </c>
      <c r="F12" s="141">
        <v>5887621.3499999996</v>
      </c>
      <c r="G12" s="141">
        <v>5606576.9800000004</v>
      </c>
      <c r="H12" s="141">
        <f>H42+H53+H76+H15</f>
        <v>5881987.0999999996</v>
      </c>
      <c r="I12" s="141">
        <v>5709511.5700000003</v>
      </c>
      <c r="J12" s="142">
        <f>I12/G12*100</f>
        <v>101.83596141401772</v>
      </c>
      <c r="K12" s="142">
        <f>I12/H12*100</f>
        <v>97.06773362355726</v>
      </c>
      <c r="N12" s="147"/>
    </row>
    <row r="13" spans="1:14" ht="27" customHeight="1" x14ac:dyDescent="0.2">
      <c r="A13" s="125"/>
      <c r="B13" s="125"/>
      <c r="C13" s="125"/>
      <c r="D13" s="126"/>
      <c r="E13" s="129"/>
      <c r="F13" s="129"/>
      <c r="G13" s="129"/>
      <c r="H13" s="129"/>
      <c r="I13" s="129"/>
      <c r="J13" s="128"/>
      <c r="K13" s="128"/>
    </row>
    <row r="14" spans="1:14" ht="27" customHeight="1" x14ac:dyDescent="0.2">
      <c r="A14" s="125"/>
      <c r="B14" s="125" t="s">
        <v>186</v>
      </c>
      <c r="C14" s="125"/>
      <c r="D14" s="126"/>
      <c r="E14" s="129"/>
      <c r="F14" s="129"/>
      <c r="G14" s="129"/>
      <c r="H14" s="129"/>
      <c r="I14" s="129"/>
      <c r="J14" s="128"/>
      <c r="K14" s="128"/>
    </row>
    <row r="15" spans="1:14" ht="27" customHeight="1" x14ac:dyDescent="0.2">
      <c r="A15" s="143" t="s">
        <v>187</v>
      </c>
      <c r="B15" s="143" t="s">
        <v>188</v>
      </c>
      <c r="C15" s="143"/>
      <c r="D15" s="144"/>
      <c r="E15" s="145">
        <v>162360</v>
      </c>
      <c r="F15" s="145">
        <v>162360</v>
      </c>
      <c r="G15" s="145">
        <v>162360</v>
      </c>
      <c r="H15" s="145">
        <f>H16</f>
        <v>162360</v>
      </c>
      <c r="I15" s="145">
        <f>I16</f>
        <v>162360</v>
      </c>
      <c r="J15" s="146">
        <f t="shared" ref="J15:J40" si="0">I15/G15*100</f>
        <v>100</v>
      </c>
      <c r="K15" s="146">
        <f>I15/H15*100</f>
        <v>100</v>
      </c>
    </row>
    <row r="16" spans="1:14" ht="27" customHeight="1" x14ac:dyDescent="0.2">
      <c r="A16" s="189"/>
      <c r="B16" s="189">
        <v>3</v>
      </c>
      <c r="C16" s="190" t="s">
        <v>189</v>
      </c>
      <c r="D16" s="191"/>
      <c r="E16" s="49">
        <f>E17+E38</f>
        <v>162360</v>
      </c>
      <c r="F16" s="49">
        <v>162360</v>
      </c>
      <c r="G16" s="49">
        <v>162360</v>
      </c>
      <c r="H16" s="49">
        <f>H17+H38</f>
        <v>162360</v>
      </c>
      <c r="I16" s="49">
        <f>I17+I38</f>
        <v>162360</v>
      </c>
      <c r="J16" s="44">
        <f t="shared" si="0"/>
        <v>100</v>
      </c>
      <c r="K16" s="44">
        <f>I16/H16*100</f>
        <v>100</v>
      </c>
      <c r="M16" s="44"/>
    </row>
    <row r="17" spans="1:13" ht="27" customHeight="1" x14ac:dyDescent="0.2">
      <c r="A17" s="189"/>
      <c r="B17" s="189">
        <v>32</v>
      </c>
      <c r="C17" s="190" t="s">
        <v>190</v>
      </c>
      <c r="D17" s="191"/>
      <c r="E17" s="49">
        <f>E18+E22+E27+E34</f>
        <v>159160</v>
      </c>
      <c r="F17" s="49">
        <v>158860</v>
      </c>
      <c r="G17" s="49">
        <v>158860</v>
      </c>
      <c r="H17" s="49">
        <f>H18+H27+H34+H22</f>
        <v>158532.12</v>
      </c>
      <c r="I17" s="49">
        <f>I18+I22+I27+I34</f>
        <v>158532.12</v>
      </c>
      <c r="J17" s="44">
        <f t="shared" si="0"/>
        <v>99.793604431574963</v>
      </c>
      <c r="K17" s="44">
        <f>I17/H17*100</f>
        <v>100</v>
      </c>
    </row>
    <row r="18" spans="1:13" ht="27" customHeight="1" x14ac:dyDescent="0.2">
      <c r="A18" s="189"/>
      <c r="B18" s="189">
        <v>321</v>
      </c>
      <c r="C18" s="190" t="s">
        <v>191</v>
      </c>
      <c r="D18" s="191"/>
      <c r="E18" s="49">
        <f>E19+E20+E21</f>
        <v>9000</v>
      </c>
      <c r="F18" s="49">
        <v>14500</v>
      </c>
      <c r="G18" s="49">
        <v>14500</v>
      </c>
      <c r="H18" s="49">
        <f>H19+H20+H21</f>
        <v>17500</v>
      </c>
      <c r="I18" s="49">
        <f>I19+I20+I21</f>
        <v>17500</v>
      </c>
      <c r="J18" s="44">
        <f t="shared" si="0"/>
        <v>120.68965517241379</v>
      </c>
      <c r="K18" s="44">
        <f>I18/H18*100</f>
        <v>100</v>
      </c>
    </row>
    <row r="19" spans="1:13" ht="27" customHeight="1" x14ac:dyDescent="0.2">
      <c r="A19" s="125">
        <v>213334</v>
      </c>
      <c r="B19" s="125">
        <v>3211</v>
      </c>
      <c r="C19" s="161" t="s">
        <v>192</v>
      </c>
      <c r="D19" s="126">
        <v>48005</v>
      </c>
      <c r="E19" s="129">
        <v>4000</v>
      </c>
      <c r="F19" s="129">
        <v>0</v>
      </c>
      <c r="G19" s="129">
        <v>8000</v>
      </c>
      <c r="H19" s="129">
        <v>7000</v>
      </c>
      <c r="I19" s="129">
        <v>7000</v>
      </c>
      <c r="J19" s="44">
        <f t="shared" si="0"/>
        <v>87.5</v>
      </c>
      <c r="K19" s="44"/>
    </row>
    <row r="20" spans="1:13" ht="27" customHeight="1" x14ac:dyDescent="0.2">
      <c r="A20" s="125">
        <v>213335</v>
      </c>
      <c r="B20" s="125">
        <v>3213</v>
      </c>
      <c r="C20" s="161" t="s">
        <v>193</v>
      </c>
      <c r="D20" s="126">
        <v>48005</v>
      </c>
      <c r="E20" s="129">
        <v>3000</v>
      </c>
      <c r="F20" s="129">
        <v>0</v>
      </c>
      <c r="G20" s="129">
        <v>2500</v>
      </c>
      <c r="H20" s="129">
        <v>7500</v>
      </c>
      <c r="I20" s="129">
        <v>7500</v>
      </c>
      <c r="J20" s="44">
        <f t="shared" si="0"/>
        <v>300</v>
      </c>
      <c r="K20" s="44"/>
    </row>
    <row r="21" spans="1:13" ht="27" customHeight="1" x14ac:dyDescent="0.2">
      <c r="A21" s="125">
        <v>213336</v>
      </c>
      <c r="B21" s="125">
        <v>3214</v>
      </c>
      <c r="C21" s="161" t="s">
        <v>194</v>
      </c>
      <c r="D21" s="126">
        <v>48005</v>
      </c>
      <c r="E21" s="129">
        <v>2000</v>
      </c>
      <c r="F21" s="129">
        <v>0</v>
      </c>
      <c r="G21" s="129">
        <v>4000</v>
      </c>
      <c r="H21" s="129">
        <v>3000</v>
      </c>
      <c r="I21" s="129">
        <v>3000</v>
      </c>
      <c r="J21" s="44">
        <f t="shared" si="0"/>
        <v>75</v>
      </c>
      <c r="K21" s="44"/>
    </row>
    <row r="22" spans="1:13" ht="27" customHeight="1" x14ac:dyDescent="0.2">
      <c r="A22" s="189"/>
      <c r="B22" s="189">
        <v>322</v>
      </c>
      <c r="C22" s="190" t="s">
        <v>195</v>
      </c>
      <c r="D22" s="191"/>
      <c r="E22" s="49">
        <f>E23+E24+E25+E26</f>
        <v>52412.25</v>
      </c>
      <c r="F22" s="49">
        <v>59055</v>
      </c>
      <c r="G22" s="49">
        <v>59055</v>
      </c>
      <c r="H22" s="49">
        <f>H23+H24+H25+H26</f>
        <v>59972.12</v>
      </c>
      <c r="I22" s="49">
        <f>I23+I24+I25+I26</f>
        <v>59972.12</v>
      </c>
      <c r="J22" s="44">
        <f t="shared" si="0"/>
        <v>101.55299297265262</v>
      </c>
      <c r="K22" s="44">
        <f>I22/H22*100</f>
        <v>100</v>
      </c>
    </row>
    <row r="23" spans="1:13" ht="27" customHeight="1" x14ac:dyDescent="0.2">
      <c r="A23" s="125">
        <v>213337</v>
      </c>
      <c r="B23" s="125">
        <v>3221</v>
      </c>
      <c r="C23" s="161" t="s">
        <v>196</v>
      </c>
      <c r="D23" s="126">
        <v>48005</v>
      </c>
      <c r="E23" s="129">
        <v>30000</v>
      </c>
      <c r="F23" s="129">
        <v>0</v>
      </c>
      <c r="G23" s="129">
        <v>38555</v>
      </c>
      <c r="H23" s="129">
        <v>44000</v>
      </c>
      <c r="I23" s="129">
        <v>44000</v>
      </c>
      <c r="J23" s="44">
        <f t="shared" si="0"/>
        <v>114.12268188302426</v>
      </c>
      <c r="K23" s="44"/>
    </row>
    <row r="24" spans="1:13" ht="27" customHeight="1" x14ac:dyDescent="0.2">
      <c r="A24" s="125">
        <v>213338</v>
      </c>
      <c r="B24" s="125">
        <v>3224</v>
      </c>
      <c r="C24" s="161" t="s">
        <v>197</v>
      </c>
      <c r="D24" s="126">
        <v>48005</v>
      </c>
      <c r="E24" s="129">
        <v>13000</v>
      </c>
      <c r="F24" s="129">
        <v>0</v>
      </c>
      <c r="G24" s="129">
        <v>8000</v>
      </c>
      <c r="H24" s="129">
        <v>8000</v>
      </c>
      <c r="I24" s="129">
        <v>8000</v>
      </c>
      <c r="J24" s="44">
        <f t="shared" si="0"/>
        <v>100</v>
      </c>
      <c r="K24" s="44"/>
    </row>
    <row r="25" spans="1:13" ht="27" customHeight="1" x14ac:dyDescent="0.2">
      <c r="A25" s="125">
        <v>213339</v>
      </c>
      <c r="B25" s="125">
        <v>3225</v>
      </c>
      <c r="C25" s="161" t="s">
        <v>198</v>
      </c>
      <c r="D25" s="126">
        <v>48005</v>
      </c>
      <c r="E25" s="129">
        <v>7687.5</v>
      </c>
      <c r="F25" s="129">
        <v>0</v>
      </c>
      <c r="G25" s="129">
        <v>10300</v>
      </c>
      <c r="H25" s="129">
        <v>5000</v>
      </c>
      <c r="I25" s="129">
        <v>5000</v>
      </c>
      <c r="J25" s="44">
        <f t="shared" si="0"/>
        <v>48.543689320388353</v>
      </c>
      <c r="K25" s="44"/>
    </row>
    <row r="26" spans="1:13" ht="27" customHeight="1" x14ac:dyDescent="0.2">
      <c r="A26" s="125">
        <v>213340</v>
      </c>
      <c r="B26" s="125">
        <v>3227</v>
      </c>
      <c r="C26" s="161" t="s">
        <v>199</v>
      </c>
      <c r="D26" s="126">
        <v>48005</v>
      </c>
      <c r="E26" s="129">
        <v>1724.75</v>
      </c>
      <c r="F26" s="129">
        <v>0</v>
      </c>
      <c r="G26" s="129">
        <v>2200</v>
      </c>
      <c r="H26" s="129">
        <v>2972.12</v>
      </c>
      <c r="I26" s="129">
        <v>2972.12</v>
      </c>
      <c r="J26" s="44">
        <f t="shared" si="0"/>
        <v>135.09636363636363</v>
      </c>
      <c r="K26" s="44"/>
    </row>
    <row r="27" spans="1:13" ht="27" customHeight="1" x14ac:dyDescent="0.2">
      <c r="A27" s="189"/>
      <c r="B27" s="189">
        <v>323</v>
      </c>
      <c r="C27" s="190" t="s">
        <v>200</v>
      </c>
      <c r="D27" s="191"/>
      <c r="E27" s="49">
        <f>E28+E29+E30+E31+E32+E33</f>
        <v>96447.75</v>
      </c>
      <c r="F27" s="49">
        <v>82805</v>
      </c>
      <c r="G27" s="49">
        <v>82805</v>
      </c>
      <c r="H27" s="49">
        <f>H29+H30+H31+H32+H33+H28</f>
        <v>78860</v>
      </c>
      <c r="I27" s="49">
        <f>I28+I29+I30+I31+I32+I33</f>
        <v>78860</v>
      </c>
      <c r="J27" s="44">
        <f t="shared" si="0"/>
        <v>95.235794939919089</v>
      </c>
      <c r="K27" s="44">
        <f>I27/H27*100</f>
        <v>100</v>
      </c>
    </row>
    <row r="28" spans="1:13" ht="27" customHeight="1" x14ac:dyDescent="0.2">
      <c r="A28" s="125">
        <v>213341</v>
      </c>
      <c r="B28" s="125">
        <v>3231</v>
      </c>
      <c r="C28" s="161" t="s">
        <v>201</v>
      </c>
      <c r="D28" s="126">
        <v>48005</v>
      </c>
      <c r="E28" s="129">
        <v>12500</v>
      </c>
      <c r="F28" s="129">
        <v>0</v>
      </c>
      <c r="G28" s="129">
        <v>13000</v>
      </c>
      <c r="H28" s="129">
        <v>12000</v>
      </c>
      <c r="I28" s="129">
        <v>12000</v>
      </c>
      <c r="J28" s="44">
        <f t="shared" si="0"/>
        <v>92.307692307692307</v>
      </c>
      <c r="K28" s="44"/>
    </row>
    <row r="29" spans="1:13" ht="27" customHeight="1" x14ac:dyDescent="0.2">
      <c r="A29" s="125">
        <v>213342</v>
      </c>
      <c r="B29" s="125">
        <v>3232</v>
      </c>
      <c r="C29" s="161" t="s">
        <v>202</v>
      </c>
      <c r="D29" s="126">
        <v>48005</v>
      </c>
      <c r="E29" s="129">
        <v>28000</v>
      </c>
      <c r="F29" s="129">
        <v>0</v>
      </c>
      <c r="G29" s="129">
        <v>5000</v>
      </c>
      <c r="H29" s="129">
        <v>7000</v>
      </c>
      <c r="I29" s="129">
        <v>7000</v>
      </c>
      <c r="J29" s="44">
        <f t="shared" si="0"/>
        <v>140</v>
      </c>
      <c r="K29" s="44"/>
    </row>
    <row r="30" spans="1:13" ht="27" customHeight="1" x14ac:dyDescent="0.2">
      <c r="A30" s="125">
        <v>213343</v>
      </c>
      <c r="B30" s="125">
        <v>3234</v>
      </c>
      <c r="C30" s="161" t="s">
        <v>203</v>
      </c>
      <c r="D30" s="126">
        <v>48005</v>
      </c>
      <c r="E30" s="129">
        <v>20500</v>
      </c>
      <c r="F30" s="129">
        <v>0</v>
      </c>
      <c r="G30" s="129">
        <v>24000</v>
      </c>
      <c r="H30" s="129">
        <v>30000</v>
      </c>
      <c r="I30" s="129">
        <v>30000</v>
      </c>
      <c r="J30" s="44">
        <f t="shared" si="0"/>
        <v>125</v>
      </c>
      <c r="K30" s="44"/>
      <c r="M30" s="147"/>
    </row>
    <row r="31" spans="1:13" ht="27" customHeight="1" x14ac:dyDescent="0.2">
      <c r="A31" s="125">
        <v>213344</v>
      </c>
      <c r="B31" s="125">
        <v>3237</v>
      </c>
      <c r="C31" s="161" t="s">
        <v>204</v>
      </c>
      <c r="D31" s="126">
        <v>48005</v>
      </c>
      <c r="E31" s="129">
        <v>13947.75</v>
      </c>
      <c r="F31" s="129">
        <v>0</v>
      </c>
      <c r="G31" s="129">
        <v>3000</v>
      </c>
      <c r="H31" s="129">
        <v>1000</v>
      </c>
      <c r="I31" s="129">
        <v>1000</v>
      </c>
      <c r="J31" s="44">
        <f t="shared" si="0"/>
        <v>33.333333333333329</v>
      </c>
      <c r="K31" s="44"/>
    </row>
    <row r="32" spans="1:13" ht="27" customHeight="1" x14ac:dyDescent="0.2">
      <c r="A32" s="125">
        <v>213345</v>
      </c>
      <c r="B32" s="125">
        <v>3238</v>
      </c>
      <c r="C32" s="161" t="s">
        <v>205</v>
      </c>
      <c r="D32" s="126">
        <v>48005</v>
      </c>
      <c r="E32" s="129">
        <v>4500</v>
      </c>
      <c r="F32" s="129">
        <v>0</v>
      </c>
      <c r="G32" s="129">
        <v>6000</v>
      </c>
      <c r="H32" s="129">
        <v>7000</v>
      </c>
      <c r="I32" s="129">
        <v>7000</v>
      </c>
      <c r="J32" s="44">
        <f t="shared" si="0"/>
        <v>116.66666666666667</v>
      </c>
      <c r="K32" s="44"/>
    </row>
    <row r="33" spans="1:11" ht="27" customHeight="1" x14ac:dyDescent="0.2">
      <c r="A33" s="125">
        <v>213346</v>
      </c>
      <c r="B33" s="125">
        <v>3239</v>
      </c>
      <c r="C33" s="161" t="s">
        <v>206</v>
      </c>
      <c r="D33" s="126">
        <v>48005</v>
      </c>
      <c r="E33" s="129">
        <v>17000</v>
      </c>
      <c r="F33" s="129">
        <v>0</v>
      </c>
      <c r="G33" s="129">
        <v>31805</v>
      </c>
      <c r="H33" s="129">
        <v>21860</v>
      </c>
      <c r="I33" s="129">
        <v>21860</v>
      </c>
      <c r="J33" s="44">
        <f t="shared" si="0"/>
        <v>68.731331551642825</v>
      </c>
      <c r="K33" s="44"/>
    </row>
    <row r="34" spans="1:11" ht="27" customHeight="1" x14ac:dyDescent="0.2">
      <c r="A34" s="189"/>
      <c r="B34" s="189">
        <v>329</v>
      </c>
      <c r="C34" s="190" t="s">
        <v>207</v>
      </c>
      <c r="D34" s="191"/>
      <c r="E34" s="49">
        <f>E35+E37</f>
        <v>1300</v>
      </c>
      <c r="F34" s="49">
        <v>2500</v>
      </c>
      <c r="G34" s="49">
        <v>2500</v>
      </c>
      <c r="H34" s="49">
        <f>H35+H36+H37</f>
        <v>2200</v>
      </c>
      <c r="I34" s="49">
        <f>I35+I37</f>
        <v>2200</v>
      </c>
      <c r="J34" s="44">
        <f t="shared" si="0"/>
        <v>88</v>
      </c>
      <c r="K34" s="44">
        <f>I34/H34*100</f>
        <v>100</v>
      </c>
    </row>
    <row r="35" spans="1:11" ht="27" customHeight="1" x14ac:dyDescent="0.2">
      <c r="A35" s="125">
        <v>213347</v>
      </c>
      <c r="B35" s="125">
        <v>3294</v>
      </c>
      <c r="C35" s="161" t="s">
        <v>208</v>
      </c>
      <c r="D35" s="126">
        <v>48005</v>
      </c>
      <c r="E35" s="129">
        <v>700</v>
      </c>
      <c r="F35" s="129">
        <v>0</v>
      </c>
      <c r="G35" s="129">
        <v>1000</v>
      </c>
      <c r="H35" s="129">
        <v>1200</v>
      </c>
      <c r="I35" s="129">
        <v>1200</v>
      </c>
      <c r="J35" s="44">
        <f t="shared" si="0"/>
        <v>120</v>
      </c>
      <c r="K35" s="44"/>
    </row>
    <row r="36" spans="1:11" ht="27" customHeight="1" x14ac:dyDescent="0.2">
      <c r="A36" s="125" t="s">
        <v>209</v>
      </c>
      <c r="B36" s="125">
        <v>3295</v>
      </c>
      <c r="C36" s="161" t="s">
        <v>210</v>
      </c>
      <c r="D36" s="126">
        <v>48005</v>
      </c>
      <c r="E36" s="129">
        <v>0</v>
      </c>
      <c r="F36" s="129">
        <v>0</v>
      </c>
      <c r="G36" s="129">
        <v>950</v>
      </c>
      <c r="H36" s="129">
        <v>0</v>
      </c>
      <c r="I36" s="129">
        <v>0</v>
      </c>
      <c r="J36" s="44">
        <f t="shared" si="0"/>
        <v>0</v>
      </c>
      <c r="K36" s="44"/>
    </row>
    <row r="37" spans="1:11" ht="27" customHeight="1" x14ac:dyDescent="0.2">
      <c r="A37" s="125" t="s">
        <v>211</v>
      </c>
      <c r="B37" s="125">
        <v>3299</v>
      </c>
      <c r="C37" s="161" t="s">
        <v>212</v>
      </c>
      <c r="D37" s="126">
        <v>48005</v>
      </c>
      <c r="E37" s="129">
        <v>600</v>
      </c>
      <c r="F37" s="129">
        <v>0</v>
      </c>
      <c r="G37" s="129">
        <v>550</v>
      </c>
      <c r="H37" s="129">
        <v>1000</v>
      </c>
      <c r="I37" s="129">
        <v>1000</v>
      </c>
      <c r="J37" s="44">
        <f t="shared" si="0"/>
        <v>181.81818181818181</v>
      </c>
      <c r="K37" s="44"/>
    </row>
    <row r="38" spans="1:11" ht="27" customHeight="1" x14ac:dyDescent="0.2">
      <c r="A38" s="189"/>
      <c r="B38" s="189">
        <v>34</v>
      </c>
      <c r="C38" s="190" t="s">
        <v>213</v>
      </c>
      <c r="D38" s="191"/>
      <c r="E38" s="49">
        <f>E39</f>
        <v>3200</v>
      </c>
      <c r="F38" s="49">
        <v>3500</v>
      </c>
      <c r="G38" s="49">
        <v>3500</v>
      </c>
      <c r="H38" s="49">
        <f>H39</f>
        <v>3827.88</v>
      </c>
      <c r="I38" s="49">
        <f>I39</f>
        <v>3827.88</v>
      </c>
      <c r="J38" s="44">
        <f t="shared" si="0"/>
        <v>109.36799999999999</v>
      </c>
      <c r="K38" s="44">
        <f>I38/H38*100</f>
        <v>100</v>
      </c>
    </row>
    <row r="39" spans="1:11" ht="27" customHeight="1" x14ac:dyDescent="0.2">
      <c r="A39" s="189"/>
      <c r="B39" s="189">
        <v>343</v>
      </c>
      <c r="C39" s="190" t="s">
        <v>214</v>
      </c>
      <c r="D39" s="191"/>
      <c r="E39" s="49">
        <f>E40</f>
        <v>3200</v>
      </c>
      <c r="F39" s="49">
        <v>3500</v>
      </c>
      <c r="G39" s="49">
        <v>3500</v>
      </c>
      <c r="H39" s="49">
        <f>H40</f>
        <v>3827.88</v>
      </c>
      <c r="I39" s="49">
        <f>I40</f>
        <v>3827.88</v>
      </c>
      <c r="J39" s="44">
        <f t="shared" si="0"/>
        <v>109.36799999999999</v>
      </c>
      <c r="K39" s="44">
        <f>I39/H39*100</f>
        <v>100</v>
      </c>
    </row>
    <row r="40" spans="1:11" ht="27" customHeight="1" x14ac:dyDescent="0.2">
      <c r="A40" s="125">
        <v>213348</v>
      </c>
      <c r="B40" s="125">
        <v>3431</v>
      </c>
      <c r="C40" s="161" t="s">
        <v>215</v>
      </c>
      <c r="D40" s="126">
        <v>48005</v>
      </c>
      <c r="E40" s="129">
        <v>3200</v>
      </c>
      <c r="F40" s="129">
        <v>0</v>
      </c>
      <c r="G40" s="129">
        <v>3500</v>
      </c>
      <c r="H40" s="129">
        <v>3827.88</v>
      </c>
      <c r="I40" s="129">
        <v>3827.88</v>
      </c>
      <c r="J40" s="44">
        <f t="shared" si="0"/>
        <v>109.36799999999999</v>
      </c>
      <c r="K40" s="44"/>
    </row>
    <row r="41" spans="1:11" ht="27" customHeight="1" x14ac:dyDescent="0.2">
      <c r="A41" s="125"/>
      <c r="B41" s="125" t="s">
        <v>186</v>
      </c>
      <c r="C41" s="161"/>
      <c r="D41" s="126"/>
      <c r="E41" s="129"/>
      <c r="F41" s="129"/>
      <c r="G41" s="129"/>
      <c r="H41" s="129"/>
      <c r="I41" s="129"/>
      <c r="J41" s="128"/>
      <c r="K41" s="128"/>
    </row>
    <row r="42" spans="1:11" ht="27" customHeight="1" x14ac:dyDescent="0.2">
      <c r="A42" s="143" t="s">
        <v>216</v>
      </c>
      <c r="B42" s="143" t="s">
        <v>217</v>
      </c>
      <c r="C42" s="162"/>
      <c r="D42" s="144"/>
      <c r="E42" s="145">
        <f>E43</f>
        <v>595060.41999999993</v>
      </c>
      <c r="F42" s="145">
        <v>497961.35</v>
      </c>
      <c r="G42" s="145">
        <v>504366.91</v>
      </c>
      <c r="H42" s="145">
        <f>H44+H49</f>
        <v>433417.1</v>
      </c>
      <c r="I42" s="145">
        <f>I43</f>
        <v>433669.1</v>
      </c>
      <c r="J42" s="146">
        <f>I42/G42*100</f>
        <v>85.982861167478248</v>
      </c>
      <c r="K42" s="146">
        <f>I42/H42*100</f>
        <v>100.0581426067407</v>
      </c>
    </row>
    <row r="43" spans="1:11" ht="27" customHeight="1" x14ac:dyDescent="0.2">
      <c r="A43" s="125"/>
      <c r="B43" s="125">
        <v>3</v>
      </c>
      <c r="C43" s="161" t="s">
        <v>189</v>
      </c>
      <c r="D43" s="126"/>
      <c r="E43" s="129">
        <f>E44+E49</f>
        <v>595060.41999999993</v>
      </c>
      <c r="F43" s="129">
        <v>497961.35</v>
      </c>
      <c r="G43" s="129">
        <v>504366.91</v>
      </c>
      <c r="H43" s="129">
        <f>H44+H49</f>
        <v>433417.1</v>
      </c>
      <c r="I43" s="129">
        <f>I49+I44</f>
        <v>433669.1</v>
      </c>
      <c r="J43" s="44">
        <f>I43/G43*100</f>
        <v>85.982861167478248</v>
      </c>
      <c r="K43" s="44">
        <f>I43/H43*100</f>
        <v>100.0581426067407</v>
      </c>
    </row>
    <row r="44" spans="1:11" ht="27" customHeight="1" x14ac:dyDescent="0.2">
      <c r="A44" s="125"/>
      <c r="B44" s="125">
        <v>32</v>
      </c>
      <c r="C44" s="161" t="s">
        <v>190</v>
      </c>
      <c r="D44" s="126"/>
      <c r="E44" s="129">
        <f>E45+E47</f>
        <v>137153.85999999999</v>
      </c>
      <c r="F44" s="129">
        <v>8000</v>
      </c>
      <c r="G44" s="129">
        <v>7500</v>
      </c>
      <c r="H44" s="129">
        <f>H45+H46+H47</f>
        <v>18000</v>
      </c>
      <c r="I44" s="129">
        <f>I47</f>
        <v>18000</v>
      </c>
      <c r="J44" s="44">
        <f>I44/G44*100</f>
        <v>240</v>
      </c>
      <c r="K44" s="44">
        <f>I44/H44*100</f>
        <v>100</v>
      </c>
    </row>
    <row r="45" spans="1:11" ht="27" customHeight="1" x14ac:dyDescent="0.2">
      <c r="A45" s="125"/>
      <c r="B45" s="125">
        <v>322</v>
      </c>
      <c r="C45" s="161" t="s">
        <v>195</v>
      </c>
      <c r="D45" s="126"/>
      <c r="E45" s="129">
        <f>E46</f>
        <v>129153.86</v>
      </c>
      <c r="F45" s="129">
        <v>0</v>
      </c>
      <c r="G45" s="129">
        <v>0</v>
      </c>
      <c r="H45" s="129">
        <v>0</v>
      </c>
      <c r="I45" s="129">
        <v>0</v>
      </c>
      <c r="J45" s="44">
        <v>0</v>
      </c>
      <c r="K45" s="44"/>
    </row>
    <row r="46" spans="1:11" ht="27" customHeight="1" x14ac:dyDescent="0.2">
      <c r="A46" s="125"/>
      <c r="B46" s="125">
        <v>3223</v>
      </c>
      <c r="C46" s="161" t="s">
        <v>218</v>
      </c>
      <c r="D46" s="126">
        <v>48005</v>
      </c>
      <c r="E46" s="129">
        <v>129153.86</v>
      </c>
      <c r="F46" s="129">
        <v>0</v>
      </c>
      <c r="G46" s="129">
        <v>0</v>
      </c>
      <c r="H46" s="129">
        <v>0</v>
      </c>
      <c r="I46" s="129">
        <v>0</v>
      </c>
      <c r="J46" s="44">
        <v>0</v>
      </c>
      <c r="K46" s="44"/>
    </row>
    <row r="47" spans="1:11" ht="27" customHeight="1" x14ac:dyDescent="0.2">
      <c r="A47" s="125"/>
      <c r="B47" s="125">
        <v>323</v>
      </c>
      <c r="C47" s="161" t="s">
        <v>200</v>
      </c>
      <c r="D47" s="126"/>
      <c r="E47" s="129">
        <f>E48</f>
        <v>8000</v>
      </c>
      <c r="F47" s="129">
        <v>8000</v>
      </c>
      <c r="G47" s="129">
        <v>7500</v>
      </c>
      <c r="H47" s="129">
        <f>H48</f>
        <v>18000</v>
      </c>
      <c r="I47" s="129">
        <f>I48</f>
        <v>18000</v>
      </c>
      <c r="J47" s="44">
        <f>I47/G47*100</f>
        <v>240</v>
      </c>
      <c r="K47" s="44">
        <f>I47/H47*100</f>
        <v>100</v>
      </c>
    </row>
    <row r="48" spans="1:11" ht="27" customHeight="1" x14ac:dyDescent="0.2">
      <c r="A48" s="125">
        <v>213349</v>
      </c>
      <c r="B48" s="125">
        <v>3236</v>
      </c>
      <c r="C48" s="161" t="s">
        <v>219</v>
      </c>
      <c r="D48" s="126">
        <v>48005</v>
      </c>
      <c r="E48" s="129">
        <v>8000</v>
      </c>
      <c r="F48" s="129">
        <v>0</v>
      </c>
      <c r="G48" s="129">
        <v>7500</v>
      </c>
      <c r="H48" s="129">
        <v>18000</v>
      </c>
      <c r="I48" s="129">
        <v>18000</v>
      </c>
      <c r="J48" s="44">
        <f>I48/G48*100</f>
        <v>240</v>
      </c>
      <c r="K48" s="44"/>
    </row>
    <row r="49" spans="1:14" ht="27" customHeight="1" x14ac:dyDescent="0.2">
      <c r="A49" s="125"/>
      <c r="B49" s="125">
        <v>37</v>
      </c>
      <c r="C49" s="163" t="s">
        <v>220</v>
      </c>
      <c r="D49" s="148"/>
      <c r="E49" s="149">
        <f>E50</f>
        <v>457906.56</v>
      </c>
      <c r="F49" s="129">
        <v>489961.35</v>
      </c>
      <c r="G49" s="129">
        <v>496866.91</v>
      </c>
      <c r="H49" s="129">
        <f>H50</f>
        <v>415417.1</v>
      </c>
      <c r="I49" s="129">
        <f>I50</f>
        <v>415669.1</v>
      </c>
      <c r="J49" s="44">
        <f>I49/G49*100</f>
        <v>83.65803631399001</v>
      </c>
      <c r="K49" s="44">
        <f>I49/H49*100</f>
        <v>100.06066192267964</v>
      </c>
    </row>
    <row r="50" spans="1:14" ht="27" customHeight="1" x14ac:dyDescent="0.2">
      <c r="A50" s="125"/>
      <c r="B50" s="125">
        <v>372</v>
      </c>
      <c r="C50" s="163" t="s">
        <v>221</v>
      </c>
      <c r="D50" s="148"/>
      <c r="E50" s="149">
        <f>E51</f>
        <v>457906.56</v>
      </c>
      <c r="F50" s="129">
        <v>489961.35</v>
      </c>
      <c r="G50" s="129">
        <v>496866.91</v>
      </c>
      <c r="H50" s="129">
        <f>H51</f>
        <v>415417.1</v>
      </c>
      <c r="I50" s="129">
        <f>I51</f>
        <v>415669.1</v>
      </c>
      <c r="J50" s="44">
        <f>I50/G50*100</f>
        <v>83.65803631399001</v>
      </c>
      <c r="K50" s="44">
        <f>I50/H50*100</f>
        <v>100.06066192267964</v>
      </c>
    </row>
    <row r="51" spans="1:14" ht="27" customHeight="1" x14ac:dyDescent="0.2">
      <c r="A51" s="125">
        <v>213350</v>
      </c>
      <c r="B51" s="125">
        <v>3722</v>
      </c>
      <c r="C51" s="161" t="s">
        <v>222</v>
      </c>
      <c r="D51" s="126">
        <v>48005</v>
      </c>
      <c r="E51" s="129">
        <v>457906.56</v>
      </c>
      <c r="F51" s="129">
        <v>0</v>
      </c>
      <c r="G51" s="129">
        <v>496866.91</v>
      </c>
      <c r="H51" s="129">
        <v>415417.1</v>
      </c>
      <c r="I51" s="129">
        <v>415669.1</v>
      </c>
      <c r="J51" s="44">
        <f>I51/G51*100</f>
        <v>83.65803631399001</v>
      </c>
      <c r="K51" s="44"/>
    </row>
    <row r="52" spans="1:14" ht="27" customHeight="1" x14ac:dyDescent="0.2">
      <c r="A52" s="125"/>
      <c r="B52" s="125" t="s">
        <v>186</v>
      </c>
      <c r="C52" s="161"/>
      <c r="D52" s="126"/>
      <c r="E52" s="129"/>
      <c r="F52" s="129"/>
      <c r="G52" s="129"/>
      <c r="H52" s="129"/>
      <c r="I52" s="129"/>
      <c r="J52" s="128"/>
      <c r="K52" s="128"/>
    </row>
    <row r="53" spans="1:14" ht="27" customHeight="1" x14ac:dyDescent="0.2">
      <c r="A53" s="143" t="s">
        <v>223</v>
      </c>
      <c r="B53" s="143" t="s">
        <v>224</v>
      </c>
      <c r="C53" s="162"/>
      <c r="D53" s="144"/>
      <c r="E53" s="145">
        <f>E54</f>
        <v>13080.75</v>
      </c>
      <c r="F53" s="145">
        <v>29300</v>
      </c>
      <c r="G53" s="145">
        <f>G54</f>
        <v>6969.56</v>
      </c>
      <c r="H53" s="145">
        <f>H54</f>
        <v>34800</v>
      </c>
      <c r="I53" s="145">
        <f>I54</f>
        <v>15606.09</v>
      </c>
      <c r="J53" s="146">
        <f>I53/G53*100</f>
        <v>223.91786569023009</v>
      </c>
      <c r="K53" s="146">
        <f>I53/H53*100</f>
        <v>44.845086206896553</v>
      </c>
    </row>
    <row r="54" spans="1:14" ht="27" customHeight="1" x14ac:dyDescent="0.2">
      <c r="A54" s="125"/>
      <c r="B54" s="125">
        <v>3</v>
      </c>
      <c r="C54" s="161" t="s">
        <v>189</v>
      </c>
      <c r="D54" s="126"/>
      <c r="E54" s="129">
        <f>E55</f>
        <v>13080.75</v>
      </c>
      <c r="F54" s="129">
        <v>29300</v>
      </c>
      <c r="G54" s="129">
        <f>6969.56</f>
        <v>6969.56</v>
      </c>
      <c r="H54" s="129">
        <f>H55</f>
        <v>34800</v>
      </c>
      <c r="I54" s="129">
        <f>I55</f>
        <v>15606.09</v>
      </c>
      <c r="J54" s="44">
        <f>I54/G54*100</f>
        <v>223.91786569023009</v>
      </c>
      <c r="K54" s="44">
        <f>I54/H54*100</f>
        <v>44.845086206896553</v>
      </c>
    </row>
    <row r="55" spans="1:14" ht="27" customHeight="1" x14ac:dyDescent="0.2">
      <c r="A55" s="125"/>
      <c r="B55" s="125">
        <v>32</v>
      </c>
      <c r="C55" s="161" t="s">
        <v>190</v>
      </c>
      <c r="D55" s="126"/>
      <c r="E55" s="129">
        <f>E56+E60+E68+E71</f>
        <v>13080.75</v>
      </c>
      <c r="F55" s="129">
        <v>29300</v>
      </c>
      <c r="G55" s="129">
        <f>G56+G60+G68+G71</f>
        <v>6969.56</v>
      </c>
      <c r="H55" s="129">
        <f>H56+H60+H68+H71</f>
        <v>34800</v>
      </c>
      <c r="I55" s="129">
        <f>I56+I60+I68+I71</f>
        <v>15606.09</v>
      </c>
      <c r="J55" s="44">
        <f>I55/G55*100</f>
        <v>223.91786569023009</v>
      </c>
      <c r="K55" s="44">
        <f>I55/H55*100</f>
        <v>44.845086206896553</v>
      </c>
    </row>
    <row r="56" spans="1:14" ht="27" customHeight="1" x14ac:dyDescent="0.2">
      <c r="A56" s="125"/>
      <c r="B56" s="125">
        <v>321</v>
      </c>
      <c r="C56" s="161" t="s">
        <v>191</v>
      </c>
      <c r="D56" s="126"/>
      <c r="E56" s="129">
        <f>E59</f>
        <v>5000</v>
      </c>
      <c r="F56" s="129">
        <v>7000</v>
      </c>
      <c r="G56" s="129">
        <v>0</v>
      </c>
      <c r="H56" s="129">
        <f>H57+H58+H59</f>
        <v>11000</v>
      </c>
      <c r="I56" s="129">
        <f>I57+I58+I59</f>
        <v>4942.5</v>
      </c>
      <c r="J56" s="44">
        <v>0</v>
      </c>
      <c r="K56" s="44">
        <f>I56/H56*100</f>
        <v>44.931818181818187</v>
      </c>
    </row>
    <row r="57" spans="1:14" ht="27" customHeight="1" x14ac:dyDescent="0.2">
      <c r="A57" s="125">
        <v>213351</v>
      </c>
      <c r="B57" s="125">
        <v>3211</v>
      </c>
      <c r="C57" s="161" t="s">
        <v>192</v>
      </c>
      <c r="D57" s="126">
        <v>62300</v>
      </c>
      <c r="E57" s="129">
        <v>0</v>
      </c>
      <c r="F57" s="129">
        <v>0</v>
      </c>
      <c r="G57" s="129">
        <v>0</v>
      </c>
      <c r="H57" s="129">
        <v>4000</v>
      </c>
      <c r="I57" s="129">
        <v>3800</v>
      </c>
      <c r="J57" s="44">
        <v>0</v>
      </c>
      <c r="K57" s="44"/>
    </row>
    <row r="58" spans="1:14" ht="27" customHeight="1" x14ac:dyDescent="0.2">
      <c r="A58" s="125">
        <v>223403</v>
      </c>
      <c r="B58" s="125">
        <v>3213</v>
      </c>
      <c r="C58" s="161" t="s">
        <v>193</v>
      </c>
      <c r="D58" s="126">
        <v>32300</v>
      </c>
      <c r="E58" s="129">
        <v>0</v>
      </c>
      <c r="F58" s="129">
        <v>0</v>
      </c>
      <c r="G58" s="129">
        <v>0</v>
      </c>
      <c r="H58" s="129">
        <v>2000</v>
      </c>
      <c r="I58" s="129">
        <v>1142.5</v>
      </c>
      <c r="J58" s="44">
        <v>0</v>
      </c>
      <c r="K58" s="44"/>
    </row>
    <row r="59" spans="1:14" ht="27" customHeight="1" x14ac:dyDescent="0.2">
      <c r="A59" s="125">
        <v>213352</v>
      </c>
      <c r="B59" s="125">
        <v>3213</v>
      </c>
      <c r="C59" s="161" t="s">
        <v>193</v>
      </c>
      <c r="D59" s="126">
        <v>53082</v>
      </c>
      <c r="E59" s="129">
        <v>5000</v>
      </c>
      <c r="F59" s="129">
        <v>0</v>
      </c>
      <c r="G59" s="129">
        <v>0</v>
      </c>
      <c r="H59" s="129">
        <v>5000</v>
      </c>
      <c r="I59" s="129">
        <v>0</v>
      </c>
      <c r="J59" s="44">
        <v>0</v>
      </c>
      <c r="K59" s="44"/>
    </row>
    <row r="60" spans="1:14" ht="27" customHeight="1" x14ac:dyDescent="0.2">
      <c r="A60" s="125"/>
      <c r="B60" s="125">
        <v>322</v>
      </c>
      <c r="C60" s="161" t="s">
        <v>195</v>
      </c>
      <c r="D60" s="126"/>
      <c r="E60" s="129">
        <f>E64</f>
        <v>815</v>
      </c>
      <c r="F60" s="129">
        <v>14500</v>
      </c>
      <c r="G60" s="129">
        <f>G65+G67</f>
        <v>3718.28</v>
      </c>
      <c r="H60" s="129">
        <f>H61+H62+H63+H64+H65+H66+H67</f>
        <v>17000</v>
      </c>
      <c r="I60" s="129">
        <f>I61+I62+I63+I64+I65+I66+I67</f>
        <v>9374.83</v>
      </c>
      <c r="J60" s="44">
        <f>I60/G60*100</f>
        <v>252.12813451380742</v>
      </c>
      <c r="K60" s="44">
        <f>I60/H60*100</f>
        <v>55.146058823529408</v>
      </c>
    </row>
    <row r="61" spans="1:14" ht="27" customHeight="1" x14ac:dyDescent="0.2">
      <c r="A61" s="125"/>
      <c r="B61" s="125">
        <v>3221</v>
      </c>
      <c r="C61" s="187" t="s">
        <v>196</v>
      </c>
      <c r="D61" s="126">
        <v>32300</v>
      </c>
      <c r="E61" s="129">
        <v>0</v>
      </c>
      <c r="F61" s="129">
        <v>0</v>
      </c>
      <c r="G61" s="129">
        <v>0</v>
      </c>
      <c r="H61" s="129">
        <v>2000</v>
      </c>
      <c r="I61" s="129">
        <v>1357.5</v>
      </c>
      <c r="J61" s="44">
        <v>0</v>
      </c>
      <c r="K61" s="44"/>
    </row>
    <row r="62" spans="1:14" ht="27" customHeight="1" x14ac:dyDescent="0.2">
      <c r="A62" s="125" t="s">
        <v>225</v>
      </c>
      <c r="B62" s="125">
        <v>3221</v>
      </c>
      <c r="C62" s="161" t="s">
        <v>196</v>
      </c>
      <c r="D62" s="126">
        <v>62300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44">
        <v>0</v>
      </c>
      <c r="K62" s="44"/>
    </row>
    <row r="63" spans="1:14" ht="27" customHeight="1" x14ac:dyDescent="0.2">
      <c r="A63" s="125"/>
      <c r="B63" s="125">
        <v>3222</v>
      </c>
      <c r="C63" s="161" t="s">
        <v>371</v>
      </c>
      <c r="D63" s="126">
        <v>62300</v>
      </c>
      <c r="E63" s="129">
        <v>0</v>
      </c>
      <c r="F63" s="129">
        <v>0</v>
      </c>
      <c r="G63" s="129">
        <v>0</v>
      </c>
      <c r="H63" s="129">
        <v>6000</v>
      </c>
      <c r="I63" s="129">
        <v>5107.2700000000004</v>
      </c>
      <c r="J63" s="44">
        <v>0</v>
      </c>
      <c r="K63" s="44"/>
    </row>
    <row r="64" spans="1:14" ht="27" customHeight="1" x14ac:dyDescent="0.2">
      <c r="A64" s="125">
        <v>213353</v>
      </c>
      <c r="B64" s="125">
        <v>3223</v>
      </c>
      <c r="C64" s="161" t="s">
        <v>218</v>
      </c>
      <c r="D64" s="126">
        <v>32300</v>
      </c>
      <c r="E64" s="129">
        <v>815</v>
      </c>
      <c r="F64" s="129">
        <v>0</v>
      </c>
      <c r="G64" s="129">
        <v>0</v>
      </c>
      <c r="H64" s="129">
        <v>3000</v>
      </c>
      <c r="I64" s="129">
        <v>2500</v>
      </c>
      <c r="J64" s="44">
        <v>0</v>
      </c>
      <c r="K64" s="44"/>
      <c r="N64" s="147"/>
    </row>
    <row r="65" spans="1:11" ht="27" customHeight="1" x14ac:dyDescent="0.2">
      <c r="A65" s="125">
        <v>213354</v>
      </c>
      <c r="B65" s="125">
        <v>3224</v>
      </c>
      <c r="C65" s="161" t="s">
        <v>197</v>
      </c>
      <c r="D65" s="126">
        <v>62300</v>
      </c>
      <c r="E65" s="129">
        <v>0</v>
      </c>
      <c r="F65" s="129">
        <v>0</v>
      </c>
      <c r="G65" s="129">
        <v>3168.28</v>
      </c>
      <c r="H65" s="129">
        <v>5000</v>
      </c>
      <c r="I65" s="129">
        <v>410.06</v>
      </c>
      <c r="J65" s="44">
        <f>I65/G65*100</f>
        <v>12.942669208529548</v>
      </c>
      <c r="K65" s="44"/>
    </row>
    <row r="66" spans="1:11" ht="27" customHeight="1" x14ac:dyDescent="0.2">
      <c r="A66" s="125">
        <v>213355</v>
      </c>
      <c r="B66" s="125">
        <v>3225</v>
      </c>
      <c r="C66" s="161" t="s">
        <v>198</v>
      </c>
      <c r="D66" s="126">
        <v>53082</v>
      </c>
      <c r="E66" s="129">
        <v>0</v>
      </c>
      <c r="F66" s="129">
        <v>0</v>
      </c>
      <c r="G66" s="129">
        <v>0</v>
      </c>
      <c r="H66" s="129">
        <v>1000</v>
      </c>
      <c r="I66" s="129">
        <v>0</v>
      </c>
      <c r="J66" s="44">
        <v>0</v>
      </c>
      <c r="K66" s="44"/>
    </row>
    <row r="67" spans="1:11" ht="27" customHeight="1" x14ac:dyDescent="0.2">
      <c r="A67" s="125" t="s">
        <v>226</v>
      </c>
      <c r="B67" s="125">
        <v>3225</v>
      </c>
      <c r="C67" s="161" t="s">
        <v>198</v>
      </c>
      <c r="D67" s="126">
        <v>62300</v>
      </c>
      <c r="E67" s="129">
        <v>0</v>
      </c>
      <c r="F67" s="129">
        <v>0</v>
      </c>
      <c r="G67" s="129">
        <v>550</v>
      </c>
      <c r="H67" s="129">
        <v>0</v>
      </c>
      <c r="I67" s="129">
        <v>0</v>
      </c>
      <c r="J67" s="44">
        <f>I67/G67*100</f>
        <v>0</v>
      </c>
      <c r="K67" s="44"/>
    </row>
    <row r="68" spans="1:11" ht="27" customHeight="1" x14ac:dyDescent="0.2">
      <c r="A68" s="125"/>
      <c r="B68" s="125">
        <v>323</v>
      </c>
      <c r="C68" s="161" t="s">
        <v>200</v>
      </c>
      <c r="D68" s="126"/>
      <c r="E68" s="129">
        <v>0</v>
      </c>
      <c r="F68" s="129">
        <v>4500</v>
      </c>
      <c r="G68" s="129">
        <f>G69+G70</f>
        <v>451.28</v>
      </c>
      <c r="H68" s="129">
        <f>H69</f>
        <v>3000</v>
      </c>
      <c r="I68" s="129">
        <f>I69+I70</f>
        <v>750</v>
      </c>
      <c r="J68" s="44">
        <f>I68/G68*100</f>
        <v>166.19393724516931</v>
      </c>
      <c r="K68" s="44">
        <f>I68/H68*100</f>
        <v>25</v>
      </c>
    </row>
    <row r="69" spans="1:11" ht="27" customHeight="1" x14ac:dyDescent="0.2">
      <c r="A69" s="125">
        <v>213356</v>
      </c>
      <c r="B69" s="125">
        <v>3232</v>
      </c>
      <c r="C69" s="161" t="s">
        <v>202</v>
      </c>
      <c r="D69" s="126">
        <v>62300</v>
      </c>
      <c r="E69" s="129">
        <v>0</v>
      </c>
      <c r="F69" s="129">
        <v>0</v>
      </c>
      <c r="G69" s="129">
        <v>240</v>
      </c>
      <c r="H69" s="129">
        <v>3000</v>
      </c>
      <c r="I69" s="129">
        <v>750</v>
      </c>
      <c r="J69" s="44">
        <f>I69/G69*100</f>
        <v>312.5</v>
      </c>
      <c r="K69" s="44"/>
    </row>
    <row r="70" spans="1:11" ht="27" customHeight="1" x14ac:dyDescent="0.2">
      <c r="A70" s="125" t="s">
        <v>227</v>
      </c>
      <c r="B70" s="125">
        <v>3239</v>
      </c>
      <c r="C70" s="161" t="s">
        <v>206</v>
      </c>
      <c r="D70" s="126">
        <v>32300</v>
      </c>
      <c r="E70" s="129">
        <v>0</v>
      </c>
      <c r="F70" s="129">
        <v>0</v>
      </c>
      <c r="G70" s="129">
        <v>211.28</v>
      </c>
      <c r="H70" s="129">
        <v>0</v>
      </c>
      <c r="I70" s="129">
        <v>0</v>
      </c>
      <c r="J70" s="44">
        <f>I70/G70*100</f>
        <v>0</v>
      </c>
      <c r="K70" s="44"/>
    </row>
    <row r="71" spans="1:11" ht="27" customHeight="1" x14ac:dyDescent="0.2">
      <c r="A71" s="125"/>
      <c r="B71" s="125">
        <v>329</v>
      </c>
      <c r="C71" s="161" t="s">
        <v>207</v>
      </c>
      <c r="D71" s="126"/>
      <c r="E71" s="129">
        <f>E72+E74</f>
        <v>7265.75</v>
      </c>
      <c r="F71" s="129">
        <v>3300</v>
      </c>
      <c r="G71" s="129">
        <f>G72+G74</f>
        <v>2800</v>
      </c>
      <c r="H71" s="129">
        <f>H72+H73+H74</f>
        <v>3800</v>
      </c>
      <c r="I71" s="129">
        <f>I72+I73+I74</f>
        <v>538.76</v>
      </c>
      <c r="J71" s="44">
        <f>I71/G71*100</f>
        <v>19.241428571428571</v>
      </c>
      <c r="K71" s="44">
        <f>I71/H71*100</f>
        <v>14.177894736842106</v>
      </c>
    </row>
    <row r="72" spans="1:11" ht="27" customHeight="1" x14ac:dyDescent="0.2">
      <c r="A72" s="125">
        <v>213357</v>
      </c>
      <c r="B72" s="125">
        <v>3294</v>
      </c>
      <c r="C72" s="161" t="s">
        <v>228</v>
      </c>
      <c r="D72" s="126">
        <v>32300</v>
      </c>
      <c r="E72" s="129">
        <v>300</v>
      </c>
      <c r="F72" s="129">
        <v>0</v>
      </c>
      <c r="G72" s="129">
        <v>0</v>
      </c>
      <c r="H72" s="129">
        <v>300</v>
      </c>
      <c r="I72" s="129">
        <v>0</v>
      </c>
      <c r="J72" s="44">
        <v>0</v>
      </c>
      <c r="K72" s="44"/>
    </row>
    <row r="73" spans="1:11" ht="27" customHeight="1" x14ac:dyDescent="0.2">
      <c r="A73" s="125"/>
      <c r="B73" s="125">
        <v>3299</v>
      </c>
      <c r="C73" s="161" t="s">
        <v>212</v>
      </c>
      <c r="D73" s="126">
        <v>32300</v>
      </c>
      <c r="E73" s="129">
        <v>0</v>
      </c>
      <c r="F73" s="129">
        <v>0</v>
      </c>
      <c r="G73" s="129">
        <v>0</v>
      </c>
      <c r="H73" s="129">
        <v>500</v>
      </c>
      <c r="I73" s="129">
        <v>538.76</v>
      </c>
      <c r="J73" s="44">
        <v>0</v>
      </c>
      <c r="K73" s="44"/>
    </row>
    <row r="74" spans="1:11" ht="27" customHeight="1" x14ac:dyDescent="0.2">
      <c r="A74" s="125">
        <v>213358</v>
      </c>
      <c r="B74" s="125">
        <v>3299</v>
      </c>
      <c r="C74" s="161" t="s">
        <v>212</v>
      </c>
      <c r="D74" s="126">
        <v>62300</v>
      </c>
      <c r="E74" s="129">
        <v>6965.75</v>
      </c>
      <c r="F74" s="129">
        <v>0</v>
      </c>
      <c r="G74" s="129">
        <v>2800</v>
      </c>
      <c r="H74" s="129">
        <v>3000</v>
      </c>
      <c r="I74" s="129">
        <v>0</v>
      </c>
      <c r="J74" s="44">
        <f>I74/G74*100</f>
        <v>0</v>
      </c>
      <c r="K74" s="44"/>
    </row>
    <row r="75" spans="1:11" ht="27" customHeight="1" x14ac:dyDescent="0.2">
      <c r="A75" s="125"/>
      <c r="B75" s="125" t="s">
        <v>186</v>
      </c>
      <c r="C75" s="161"/>
      <c r="D75" s="126"/>
      <c r="E75" s="129"/>
      <c r="F75" s="129"/>
      <c r="G75" s="129"/>
      <c r="H75" s="129"/>
      <c r="I75" s="129"/>
      <c r="J75" s="128"/>
      <c r="K75" s="128"/>
    </row>
    <row r="76" spans="1:11" ht="27" customHeight="1" x14ac:dyDescent="0.2">
      <c r="A76" s="143" t="s">
        <v>229</v>
      </c>
      <c r="B76" s="143" t="s">
        <v>230</v>
      </c>
      <c r="C76" s="162"/>
      <c r="D76" s="144"/>
      <c r="E76" s="145">
        <f>E77</f>
        <v>4383367.5100000007</v>
      </c>
      <c r="F76" s="145">
        <v>5198000</v>
      </c>
      <c r="G76" s="145">
        <f>G77</f>
        <v>4938930.5100000007</v>
      </c>
      <c r="H76" s="145">
        <f>H77</f>
        <v>5251410</v>
      </c>
      <c r="I76" s="145">
        <f>I77</f>
        <v>5097882.3800000008</v>
      </c>
      <c r="J76" s="146">
        <f t="shared" ref="J76:J81" si="1">I76/G76*100</f>
        <v>103.21834594915164</v>
      </c>
      <c r="K76" s="146">
        <f>I76/H76*100</f>
        <v>97.076449563069744</v>
      </c>
    </row>
    <row r="77" spans="1:11" ht="27" customHeight="1" x14ac:dyDescent="0.2">
      <c r="A77" s="125"/>
      <c r="B77" s="125">
        <v>3</v>
      </c>
      <c r="C77" s="161" t="s">
        <v>189</v>
      </c>
      <c r="D77" s="126"/>
      <c r="E77" s="129">
        <f>E78+E89</f>
        <v>4383367.5100000007</v>
      </c>
      <c r="F77" s="129">
        <v>5198000</v>
      </c>
      <c r="G77" s="129">
        <f>G78+G89+G97</f>
        <v>4938930.5100000007</v>
      </c>
      <c r="H77" s="129">
        <f>H78+H89+H97</f>
        <v>5251410</v>
      </c>
      <c r="I77" s="129">
        <f>I78+I89+I97</f>
        <v>5097882.3800000008</v>
      </c>
      <c r="J77" s="44">
        <f t="shared" si="1"/>
        <v>103.21834594915164</v>
      </c>
      <c r="K77" s="44">
        <f>I77/H77*100</f>
        <v>97.076449563069744</v>
      </c>
    </row>
    <row r="78" spans="1:11" ht="27" customHeight="1" x14ac:dyDescent="0.2">
      <c r="A78" s="125"/>
      <c r="B78" s="125">
        <v>31</v>
      </c>
      <c r="C78" s="161" t="s">
        <v>231</v>
      </c>
      <c r="D78" s="126"/>
      <c r="E78" s="129">
        <f>E79+E84+E86</f>
        <v>4242996.03</v>
      </c>
      <c r="F78" s="129">
        <v>4843000</v>
      </c>
      <c r="G78" s="129">
        <v>4638429.2300000004</v>
      </c>
      <c r="H78" s="129">
        <f>H79+H84+H86</f>
        <v>4912000</v>
      </c>
      <c r="I78" s="129">
        <f>I79+I86+I84</f>
        <v>4791328.7600000007</v>
      </c>
      <c r="J78" s="44">
        <f t="shared" si="1"/>
        <v>103.29636440308481</v>
      </c>
      <c r="K78" s="44">
        <f>I78/H78*100</f>
        <v>97.543337947882748</v>
      </c>
    </row>
    <row r="79" spans="1:11" ht="27" customHeight="1" x14ac:dyDescent="0.2">
      <c r="A79" s="125"/>
      <c r="B79" s="125">
        <v>311</v>
      </c>
      <c r="C79" s="161" t="s">
        <v>232</v>
      </c>
      <c r="D79" s="126"/>
      <c r="E79" s="129">
        <f>E80</f>
        <v>3381348.49</v>
      </c>
      <c r="F79" s="129">
        <v>3889000</v>
      </c>
      <c r="G79" s="129">
        <v>3743458.4</v>
      </c>
      <c r="H79" s="129">
        <f>H80+H81+H82+H83</f>
        <v>3929000</v>
      </c>
      <c r="I79" s="129">
        <f>I80+I81+I82+I83</f>
        <v>3886927.81</v>
      </c>
      <c r="J79" s="44">
        <f t="shared" si="1"/>
        <v>103.83253651222624</v>
      </c>
      <c r="K79" s="44">
        <f>I79/H79*100</f>
        <v>98.929188343089848</v>
      </c>
    </row>
    <row r="80" spans="1:11" ht="27" customHeight="1" x14ac:dyDescent="0.2">
      <c r="A80" s="125">
        <v>213359</v>
      </c>
      <c r="B80" s="125">
        <v>3111</v>
      </c>
      <c r="C80" s="161" t="s">
        <v>233</v>
      </c>
      <c r="D80" s="126">
        <v>53082</v>
      </c>
      <c r="E80" s="129">
        <v>3381348.49</v>
      </c>
      <c r="F80" s="129">
        <v>0</v>
      </c>
      <c r="G80" s="129">
        <v>3567251.43</v>
      </c>
      <c r="H80" s="129">
        <v>3800000</v>
      </c>
      <c r="I80" s="129">
        <v>3774812.73</v>
      </c>
      <c r="J80" s="44">
        <f t="shared" si="1"/>
        <v>105.8185217407005</v>
      </c>
      <c r="K80" s="44"/>
    </row>
    <row r="81" spans="1:11" ht="27" customHeight="1" x14ac:dyDescent="0.2">
      <c r="A81" s="125" t="s">
        <v>234</v>
      </c>
      <c r="B81" s="125">
        <v>3111</v>
      </c>
      <c r="C81" s="161" t="s">
        <v>235</v>
      </c>
      <c r="D81" s="126">
        <v>53082</v>
      </c>
      <c r="E81" s="129">
        <v>0</v>
      </c>
      <c r="F81" s="129">
        <v>0</v>
      </c>
      <c r="G81" s="129">
        <v>117206.97</v>
      </c>
      <c r="H81" s="129">
        <v>9000</v>
      </c>
      <c r="I81" s="129">
        <v>8519.24</v>
      </c>
      <c r="J81" s="44">
        <f t="shared" si="1"/>
        <v>7.2685438417186274</v>
      </c>
      <c r="K81" s="44"/>
    </row>
    <row r="82" spans="1:11" ht="27" customHeight="1" x14ac:dyDescent="0.2">
      <c r="A82" s="125"/>
      <c r="B82" s="125">
        <v>3113</v>
      </c>
      <c r="C82" s="161" t="s">
        <v>372</v>
      </c>
      <c r="D82" s="126">
        <v>53082</v>
      </c>
      <c r="E82" s="129">
        <v>0</v>
      </c>
      <c r="F82" s="129">
        <v>0</v>
      </c>
      <c r="G82" s="129">
        <v>0</v>
      </c>
      <c r="H82" s="129">
        <v>20000</v>
      </c>
      <c r="I82" s="129">
        <v>21527.9</v>
      </c>
      <c r="J82" s="44">
        <v>0</v>
      </c>
      <c r="K82" s="44"/>
    </row>
    <row r="83" spans="1:11" ht="27" customHeight="1" x14ac:dyDescent="0.2">
      <c r="A83" s="125">
        <v>213360</v>
      </c>
      <c r="B83" s="125">
        <v>3114</v>
      </c>
      <c r="C83" s="161" t="s">
        <v>236</v>
      </c>
      <c r="D83" s="126">
        <v>53082</v>
      </c>
      <c r="E83" s="129">
        <v>0</v>
      </c>
      <c r="F83" s="129">
        <v>0</v>
      </c>
      <c r="G83" s="129">
        <v>59000</v>
      </c>
      <c r="H83" s="129">
        <v>100000</v>
      </c>
      <c r="I83" s="129">
        <v>82067.94</v>
      </c>
      <c r="J83" s="44">
        <f t="shared" ref="J83:J100" si="2">I83/G83*100</f>
        <v>139.09820338983053</v>
      </c>
      <c r="K83" s="44"/>
    </row>
    <row r="84" spans="1:11" ht="27" customHeight="1" x14ac:dyDescent="0.2">
      <c r="A84" s="125"/>
      <c r="B84" s="125">
        <v>312</v>
      </c>
      <c r="C84" s="161" t="s">
        <v>237</v>
      </c>
      <c r="D84" s="126"/>
      <c r="E84" s="129">
        <f>E85</f>
        <v>302390.83</v>
      </c>
      <c r="F84" s="129">
        <v>313000</v>
      </c>
      <c r="G84" s="129">
        <v>267952.92</v>
      </c>
      <c r="H84" s="129">
        <f>H85</f>
        <v>313000</v>
      </c>
      <c r="I84" s="129">
        <f>I85</f>
        <v>259224.53</v>
      </c>
      <c r="J84" s="44">
        <f t="shared" si="2"/>
        <v>96.74256582089123</v>
      </c>
      <c r="K84" s="44">
        <f>I84/H84*100</f>
        <v>82.819338658146961</v>
      </c>
    </row>
    <row r="85" spans="1:11" ht="27" customHeight="1" x14ac:dyDescent="0.2">
      <c r="A85" s="125">
        <v>213361</v>
      </c>
      <c r="B85" s="125">
        <v>3121</v>
      </c>
      <c r="C85" s="161" t="s">
        <v>237</v>
      </c>
      <c r="D85" s="126">
        <v>53082</v>
      </c>
      <c r="E85" s="129">
        <v>302390.83</v>
      </c>
      <c r="F85" s="129">
        <v>0</v>
      </c>
      <c r="G85" s="129">
        <v>267952.92</v>
      </c>
      <c r="H85" s="129">
        <v>313000</v>
      </c>
      <c r="I85" s="129">
        <v>259224.53</v>
      </c>
      <c r="J85" s="44">
        <f t="shared" si="2"/>
        <v>96.74256582089123</v>
      </c>
      <c r="K85" s="44"/>
    </row>
    <row r="86" spans="1:11" ht="27" customHeight="1" x14ac:dyDescent="0.2">
      <c r="A86" s="125"/>
      <c r="B86" s="125">
        <v>313</v>
      </c>
      <c r="C86" s="161" t="s">
        <v>238</v>
      </c>
      <c r="D86" s="126"/>
      <c r="E86" s="129">
        <f>E87</f>
        <v>559256.71</v>
      </c>
      <c r="F86" s="129">
        <v>641000</v>
      </c>
      <c r="G86" s="129">
        <v>627017.91</v>
      </c>
      <c r="H86" s="129">
        <f>H87+H88</f>
        <v>670000</v>
      </c>
      <c r="I86" s="129">
        <f>I87+I88</f>
        <v>645176.42000000004</v>
      </c>
      <c r="J86" s="44">
        <f t="shared" si="2"/>
        <v>102.89601137549644</v>
      </c>
      <c r="K86" s="44">
        <f>I86/H86*100</f>
        <v>96.29498805970151</v>
      </c>
    </row>
    <row r="87" spans="1:11" ht="27" customHeight="1" x14ac:dyDescent="0.2">
      <c r="A87" s="125">
        <v>213362</v>
      </c>
      <c r="B87" s="125">
        <v>3132</v>
      </c>
      <c r="C87" s="161" t="s">
        <v>239</v>
      </c>
      <c r="D87" s="126">
        <v>53082</v>
      </c>
      <c r="E87" s="129">
        <v>559256.71</v>
      </c>
      <c r="F87" s="129">
        <v>0</v>
      </c>
      <c r="G87" s="129">
        <v>624439.36</v>
      </c>
      <c r="H87" s="129">
        <v>670000</v>
      </c>
      <c r="I87" s="129">
        <v>643711.05000000005</v>
      </c>
      <c r="J87" s="44">
        <f t="shared" si="2"/>
        <v>103.08623883030053</v>
      </c>
      <c r="K87" s="44"/>
    </row>
    <row r="88" spans="1:11" ht="27" customHeight="1" x14ac:dyDescent="0.2">
      <c r="A88" s="125" t="s">
        <v>240</v>
      </c>
      <c r="B88" s="125">
        <v>3133</v>
      </c>
      <c r="C88" s="161" t="s">
        <v>241</v>
      </c>
      <c r="D88" s="126">
        <v>53082</v>
      </c>
      <c r="E88" s="129">
        <v>0</v>
      </c>
      <c r="F88" s="129">
        <v>0</v>
      </c>
      <c r="G88" s="129">
        <v>2578.5500000000002</v>
      </c>
      <c r="H88" s="129">
        <v>0</v>
      </c>
      <c r="I88" s="129">
        <v>1465.37</v>
      </c>
      <c r="J88" s="44">
        <f t="shared" si="2"/>
        <v>56.82922572763762</v>
      </c>
      <c r="K88" s="44"/>
    </row>
    <row r="89" spans="1:11" ht="27" customHeight="1" x14ac:dyDescent="0.2">
      <c r="A89" s="125"/>
      <c r="B89" s="125">
        <v>32</v>
      </c>
      <c r="C89" s="161" t="s">
        <v>190</v>
      </c>
      <c r="D89" s="126"/>
      <c r="E89" s="129">
        <f>E90+E92</f>
        <v>140371.48000000001</v>
      </c>
      <c r="F89" s="129">
        <v>275000</v>
      </c>
      <c r="G89" s="129">
        <f>G90+G92+G94</f>
        <v>257298.65</v>
      </c>
      <c r="H89" s="129">
        <f>H90+H92+H94</f>
        <v>333410</v>
      </c>
      <c r="I89" s="129">
        <f>I90+I92+I9+I94</f>
        <v>302583.43</v>
      </c>
      <c r="J89" s="44">
        <f t="shared" si="2"/>
        <v>117.60008457098394</v>
      </c>
      <c r="K89" s="44">
        <f>I89/H89*100</f>
        <v>90.75415554422483</v>
      </c>
    </row>
    <row r="90" spans="1:11" ht="27" customHeight="1" x14ac:dyDescent="0.2">
      <c r="A90" s="125"/>
      <c r="B90" s="125">
        <v>321</v>
      </c>
      <c r="C90" s="161" t="s">
        <v>191</v>
      </c>
      <c r="D90" s="126"/>
      <c r="E90" s="129">
        <f>E91</f>
        <v>136871.48000000001</v>
      </c>
      <c r="F90" s="129">
        <v>170000</v>
      </c>
      <c r="G90" s="129">
        <v>178685.5</v>
      </c>
      <c r="H90" s="129">
        <f>H91</f>
        <v>290000</v>
      </c>
      <c r="I90" s="129">
        <f>I91</f>
        <v>265242.36</v>
      </c>
      <c r="J90" s="44">
        <f t="shared" si="2"/>
        <v>148.44089755464211</v>
      </c>
      <c r="K90" s="44">
        <f>I90/H90*100</f>
        <v>91.462882758620694</v>
      </c>
    </row>
    <row r="91" spans="1:11" ht="27" customHeight="1" x14ac:dyDescent="0.2">
      <c r="A91" s="125">
        <v>213363</v>
      </c>
      <c r="B91" s="125">
        <v>3212</v>
      </c>
      <c r="C91" s="163" t="s">
        <v>242</v>
      </c>
      <c r="D91" s="126">
        <v>53082</v>
      </c>
      <c r="E91" s="129">
        <v>136871.48000000001</v>
      </c>
      <c r="F91" s="129">
        <v>0</v>
      </c>
      <c r="G91" s="129">
        <v>178685.5</v>
      </c>
      <c r="H91" s="129">
        <v>290000</v>
      </c>
      <c r="I91" s="129">
        <v>265242.36</v>
      </c>
      <c r="J91" s="44">
        <f t="shared" si="2"/>
        <v>148.44089755464211</v>
      </c>
      <c r="K91" s="44"/>
    </row>
    <row r="92" spans="1:11" ht="27" customHeight="1" x14ac:dyDescent="0.2">
      <c r="A92" s="125"/>
      <c r="B92" s="125">
        <v>323</v>
      </c>
      <c r="C92" s="161" t="s">
        <v>200</v>
      </c>
      <c r="D92" s="126"/>
      <c r="E92" s="129">
        <f>E93</f>
        <v>3500</v>
      </c>
      <c r="F92" s="129">
        <v>0</v>
      </c>
      <c r="G92" s="129">
        <f>G93</f>
        <v>6050</v>
      </c>
      <c r="H92" s="129">
        <f>H93</f>
        <v>2910</v>
      </c>
      <c r="I92" s="129">
        <f>I93</f>
        <v>2910</v>
      </c>
      <c r="J92" s="44">
        <f t="shared" si="2"/>
        <v>48.099173553719012</v>
      </c>
      <c r="K92" s="44"/>
    </row>
    <row r="93" spans="1:11" ht="27" customHeight="1" x14ac:dyDescent="0.2">
      <c r="A93" s="125"/>
      <c r="B93" s="125">
        <v>3236</v>
      </c>
      <c r="C93" s="161" t="s">
        <v>373</v>
      </c>
      <c r="D93" s="126">
        <v>53082</v>
      </c>
      <c r="E93" s="129">
        <v>3500</v>
      </c>
      <c r="F93" s="129">
        <v>0</v>
      </c>
      <c r="G93" s="129">
        <v>6050</v>
      </c>
      <c r="H93" s="129">
        <v>2910</v>
      </c>
      <c r="I93" s="129">
        <v>2910</v>
      </c>
      <c r="J93" s="44">
        <f t="shared" si="2"/>
        <v>48.099173553719012</v>
      </c>
      <c r="K93" s="44"/>
    </row>
    <row r="94" spans="1:11" ht="27" customHeight="1" x14ac:dyDescent="0.2">
      <c r="A94" s="125"/>
      <c r="B94" s="125">
        <v>329</v>
      </c>
      <c r="C94" s="161" t="s">
        <v>207</v>
      </c>
      <c r="D94" s="126"/>
      <c r="E94" s="129">
        <v>0</v>
      </c>
      <c r="F94" s="129">
        <v>105000</v>
      </c>
      <c r="G94" s="129">
        <v>72563.149999999994</v>
      </c>
      <c r="H94" s="129">
        <f>H95+H96</f>
        <v>40500</v>
      </c>
      <c r="I94" s="129">
        <f>I95+I96</f>
        <v>34425.07</v>
      </c>
      <c r="J94" s="44">
        <f t="shared" si="2"/>
        <v>47.441531962159864</v>
      </c>
      <c r="K94" s="44">
        <f>I94/H94*100</f>
        <v>85.000172839506178</v>
      </c>
    </row>
    <row r="95" spans="1:11" ht="27" customHeight="1" x14ac:dyDescent="0.2">
      <c r="A95" s="125">
        <v>213364</v>
      </c>
      <c r="B95" s="125">
        <v>3295</v>
      </c>
      <c r="C95" s="161" t="s">
        <v>210</v>
      </c>
      <c r="D95" s="126">
        <v>53082</v>
      </c>
      <c r="E95" s="129">
        <v>0</v>
      </c>
      <c r="F95" s="129">
        <v>0</v>
      </c>
      <c r="G95" s="129">
        <v>19512.5</v>
      </c>
      <c r="H95" s="129">
        <v>25500</v>
      </c>
      <c r="I95" s="129">
        <v>23643.82</v>
      </c>
      <c r="J95" s="44">
        <f t="shared" si="2"/>
        <v>121.17268417680972</v>
      </c>
      <c r="K95" s="44"/>
    </row>
    <row r="96" spans="1:11" ht="27" customHeight="1" x14ac:dyDescent="0.2">
      <c r="A96" s="125" t="s">
        <v>243</v>
      </c>
      <c r="B96" s="125">
        <v>3296</v>
      </c>
      <c r="C96" s="161" t="s">
        <v>244</v>
      </c>
      <c r="D96" s="126">
        <v>53082</v>
      </c>
      <c r="E96" s="129">
        <v>0</v>
      </c>
      <c r="F96" s="129">
        <v>0</v>
      </c>
      <c r="G96" s="129">
        <v>53050.65</v>
      </c>
      <c r="H96" s="129">
        <v>15000</v>
      </c>
      <c r="I96" s="129">
        <v>10781.25</v>
      </c>
      <c r="J96" s="44">
        <f t="shared" si="2"/>
        <v>20.322559667035183</v>
      </c>
      <c r="K96" s="44"/>
    </row>
    <row r="97" spans="1:13" ht="27" customHeight="1" x14ac:dyDescent="0.2">
      <c r="A97" s="125"/>
      <c r="B97" s="125">
        <v>34</v>
      </c>
      <c r="C97" s="161" t="s">
        <v>213</v>
      </c>
      <c r="D97" s="126"/>
      <c r="E97" s="129">
        <v>0</v>
      </c>
      <c r="F97" s="129">
        <v>80000</v>
      </c>
      <c r="G97" s="129">
        <v>43202.63</v>
      </c>
      <c r="H97" s="129">
        <f>H98</f>
        <v>6000</v>
      </c>
      <c r="I97" s="129">
        <f>I98+I99</f>
        <v>3970.19</v>
      </c>
      <c r="J97" s="44">
        <f t="shared" si="2"/>
        <v>9.1896951643916136</v>
      </c>
      <c r="K97" s="44">
        <f>I97/H97*100</f>
        <v>66.169833333333344</v>
      </c>
    </row>
    <row r="98" spans="1:13" ht="27" customHeight="1" x14ac:dyDescent="0.2">
      <c r="A98" s="125"/>
      <c r="B98" s="125">
        <v>343</v>
      </c>
      <c r="C98" s="161" t="s">
        <v>214</v>
      </c>
      <c r="D98" s="126"/>
      <c r="E98" s="129">
        <v>0</v>
      </c>
      <c r="F98" s="129">
        <v>80000</v>
      </c>
      <c r="G98" s="129">
        <v>43202.63</v>
      </c>
      <c r="H98" s="129">
        <f>H99</f>
        <v>6000</v>
      </c>
      <c r="I98" s="129">
        <v>0</v>
      </c>
      <c r="J98" s="44">
        <f t="shared" si="2"/>
        <v>0</v>
      </c>
      <c r="K98" s="44">
        <f>I98/H98*100</f>
        <v>0</v>
      </c>
      <c r="M98" s="147"/>
    </row>
    <row r="99" spans="1:13" ht="27" customHeight="1" x14ac:dyDescent="0.2">
      <c r="A99" s="125" t="s">
        <v>245</v>
      </c>
      <c r="B99" s="125">
        <v>3433</v>
      </c>
      <c r="C99" s="161" t="s">
        <v>246</v>
      </c>
      <c r="D99" s="126">
        <v>53082</v>
      </c>
      <c r="E99" s="129">
        <v>0</v>
      </c>
      <c r="F99" s="129">
        <v>0</v>
      </c>
      <c r="G99" s="129">
        <v>43202.63</v>
      </c>
      <c r="H99" s="129">
        <v>6000</v>
      </c>
      <c r="I99" s="129">
        <v>3970.19</v>
      </c>
      <c r="J99" s="44">
        <f t="shared" si="2"/>
        <v>9.1896951643916136</v>
      </c>
      <c r="K99" s="44"/>
    </row>
    <row r="100" spans="1:13" ht="27" customHeight="1" x14ac:dyDescent="0.2">
      <c r="A100" s="139">
        <v>2102</v>
      </c>
      <c r="B100" s="139" t="s">
        <v>247</v>
      </c>
      <c r="C100" s="164"/>
      <c r="D100" s="140"/>
      <c r="E100" s="141">
        <f>E103</f>
        <v>7810.25</v>
      </c>
      <c r="F100" s="141">
        <v>168956.25</v>
      </c>
      <c r="G100" s="141">
        <f>G103</f>
        <v>158181.15</v>
      </c>
      <c r="H100" s="141">
        <f>H103</f>
        <v>321835.5</v>
      </c>
      <c r="I100" s="141">
        <f>I103</f>
        <v>257260.3</v>
      </c>
      <c r="J100" s="142">
        <f t="shared" si="2"/>
        <v>162.63650883812642</v>
      </c>
      <c r="K100" s="142">
        <f>I100/H100*100</f>
        <v>79.935339637796318</v>
      </c>
    </row>
    <row r="101" spans="1:13" ht="27" customHeight="1" x14ac:dyDescent="0.2">
      <c r="A101" s="125"/>
      <c r="B101" s="125"/>
      <c r="C101" s="161"/>
      <c r="D101" s="126"/>
      <c r="E101" s="129"/>
      <c r="F101" s="129"/>
      <c r="G101" s="129"/>
      <c r="H101" s="129"/>
      <c r="I101" s="129"/>
      <c r="J101" s="128"/>
      <c r="K101" s="128"/>
    </row>
    <row r="102" spans="1:13" ht="27" customHeight="1" x14ac:dyDescent="0.2">
      <c r="A102" s="125"/>
      <c r="B102" s="125" t="s">
        <v>186</v>
      </c>
      <c r="C102" s="161"/>
      <c r="D102" s="126"/>
      <c r="E102" s="129"/>
      <c r="F102" s="129"/>
      <c r="G102" s="129"/>
      <c r="H102" s="129"/>
      <c r="I102" s="129"/>
      <c r="J102" s="128"/>
      <c r="K102" s="128"/>
    </row>
    <row r="103" spans="1:13" ht="27" customHeight="1" x14ac:dyDescent="0.2">
      <c r="A103" s="143" t="s">
        <v>248</v>
      </c>
      <c r="B103" s="143" t="s">
        <v>249</v>
      </c>
      <c r="C103" s="162"/>
      <c r="D103" s="144"/>
      <c r="E103" s="145">
        <f>E104</f>
        <v>7810.25</v>
      </c>
      <c r="F103" s="145">
        <v>168956.25</v>
      </c>
      <c r="G103" s="145">
        <f t="shared" ref="G103:I104" si="3">G104</f>
        <v>158181.15</v>
      </c>
      <c r="H103" s="145">
        <f t="shared" si="3"/>
        <v>321835.5</v>
      </c>
      <c r="I103" s="145">
        <f t="shared" si="3"/>
        <v>257260.3</v>
      </c>
      <c r="J103" s="146">
        <f t="shared" ref="J103:J110" si="4">I103/G103*100</f>
        <v>162.63650883812642</v>
      </c>
      <c r="K103" s="146">
        <f>I103/H103*100</f>
        <v>79.935339637796318</v>
      </c>
    </row>
    <row r="104" spans="1:13" ht="27" customHeight="1" x14ac:dyDescent="0.2">
      <c r="A104" s="125"/>
      <c r="B104" s="125">
        <v>3</v>
      </c>
      <c r="C104" s="161" t="s">
        <v>189</v>
      </c>
      <c r="D104" s="126"/>
      <c r="E104" s="129">
        <f>E108</f>
        <v>7810.25</v>
      </c>
      <c r="F104" s="129">
        <v>168956.25</v>
      </c>
      <c r="G104" s="129">
        <f t="shared" si="3"/>
        <v>158181.15</v>
      </c>
      <c r="H104" s="129">
        <f t="shared" si="3"/>
        <v>321835.5</v>
      </c>
      <c r="I104" s="129">
        <f t="shared" si="3"/>
        <v>257260.3</v>
      </c>
      <c r="J104" s="44">
        <f t="shared" si="4"/>
        <v>162.63650883812642</v>
      </c>
      <c r="K104" s="44">
        <f>I104/H104*100</f>
        <v>79.935339637796318</v>
      </c>
    </row>
    <row r="105" spans="1:13" ht="27" customHeight="1" x14ac:dyDescent="0.2">
      <c r="A105" s="125"/>
      <c r="B105" s="125">
        <v>32</v>
      </c>
      <c r="C105" s="161" t="s">
        <v>190</v>
      </c>
      <c r="D105" s="126"/>
      <c r="E105" s="129">
        <v>0</v>
      </c>
      <c r="F105" s="129">
        <v>168956.25</v>
      </c>
      <c r="G105" s="129">
        <f>G106+G108</f>
        <v>158181.15</v>
      </c>
      <c r="H105" s="129">
        <f>H106+H108</f>
        <v>321835.5</v>
      </c>
      <c r="I105" s="129">
        <f>I106+I108</f>
        <v>257260.3</v>
      </c>
      <c r="J105" s="44">
        <f t="shared" si="4"/>
        <v>162.63650883812642</v>
      </c>
      <c r="K105" s="44">
        <f>I105/H105*100</f>
        <v>79.935339637796318</v>
      </c>
    </row>
    <row r="106" spans="1:13" ht="27" customHeight="1" x14ac:dyDescent="0.2">
      <c r="A106" s="125"/>
      <c r="B106" s="125">
        <v>322</v>
      </c>
      <c r="C106" s="161" t="s">
        <v>195</v>
      </c>
      <c r="D106" s="126"/>
      <c r="E106" s="129">
        <v>0</v>
      </c>
      <c r="F106" s="129">
        <v>160000</v>
      </c>
      <c r="G106" s="129">
        <f>G107</f>
        <v>149287.66</v>
      </c>
      <c r="H106" s="129">
        <f>H107</f>
        <v>313000</v>
      </c>
      <c r="I106" s="129">
        <f>I107</f>
        <v>248557.46</v>
      </c>
      <c r="J106" s="44">
        <f t="shared" si="4"/>
        <v>166.49565007583345</v>
      </c>
      <c r="K106" s="44">
        <f>I106/H106*100</f>
        <v>79.411329073482435</v>
      </c>
    </row>
    <row r="107" spans="1:13" ht="27" customHeight="1" x14ac:dyDescent="0.2">
      <c r="A107" s="125">
        <v>213365</v>
      </c>
      <c r="B107" s="125">
        <v>3223</v>
      </c>
      <c r="C107" s="161" t="s">
        <v>218</v>
      </c>
      <c r="D107" s="126">
        <v>11001</v>
      </c>
      <c r="E107" s="129">
        <v>0</v>
      </c>
      <c r="F107" s="129">
        <v>0</v>
      </c>
      <c r="G107" s="129">
        <v>149287.66</v>
      </c>
      <c r="H107" s="129">
        <v>313000</v>
      </c>
      <c r="I107" s="129">
        <v>248557.46</v>
      </c>
      <c r="J107" s="44">
        <f t="shared" si="4"/>
        <v>166.49565007583345</v>
      </c>
      <c r="K107" s="44"/>
    </row>
    <row r="108" spans="1:13" ht="27" customHeight="1" x14ac:dyDescent="0.2">
      <c r="A108" s="125"/>
      <c r="B108" s="125">
        <v>329</v>
      </c>
      <c r="C108" s="161" t="s">
        <v>207</v>
      </c>
      <c r="D108" s="126"/>
      <c r="E108" s="129">
        <f>E109</f>
        <v>7810.25</v>
      </c>
      <c r="F108" s="129">
        <v>8956.25</v>
      </c>
      <c r="G108" s="129">
        <v>8893.49</v>
      </c>
      <c r="H108" s="129">
        <f>H109</f>
        <v>8835.5</v>
      </c>
      <c r="I108" s="129">
        <f>I109</f>
        <v>8702.84</v>
      </c>
      <c r="J108" s="44">
        <f t="shared" si="4"/>
        <v>97.856297134195913</v>
      </c>
      <c r="K108" s="44">
        <f>I108/H108*100</f>
        <v>98.498556957727359</v>
      </c>
    </row>
    <row r="109" spans="1:13" ht="27" customHeight="1" x14ac:dyDescent="0.2">
      <c r="A109" s="125">
        <v>213366</v>
      </c>
      <c r="B109" s="125">
        <v>3292</v>
      </c>
      <c r="C109" s="161" t="s">
        <v>250</v>
      </c>
      <c r="D109" s="126">
        <v>11001</v>
      </c>
      <c r="E109" s="129">
        <v>7810.25</v>
      </c>
      <c r="F109" s="129">
        <v>0</v>
      </c>
      <c r="G109" s="129">
        <v>8893.49</v>
      </c>
      <c r="H109" s="129">
        <v>8835.5</v>
      </c>
      <c r="I109" s="129">
        <v>8702.84</v>
      </c>
      <c r="J109" s="44">
        <f t="shared" si="4"/>
        <v>97.856297134195913</v>
      </c>
      <c r="K109" s="44"/>
    </row>
    <row r="110" spans="1:13" ht="27" customHeight="1" x14ac:dyDescent="0.2">
      <c r="A110" s="139">
        <v>2301</v>
      </c>
      <c r="B110" s="139" t="s">
        <v>251</v>
      </c>
      <c r="C110" s="164"/>
      <c r="D110" s="140"/>
      <c r="E110" s="141">
        <f>E113+E138+E155+E181+E203+E233+E243+E249+E255+E275</f>
        <v>746238.44000000006</v>
      </c>
      <c r="F110" s="141">
        <f>F113+F138+F155+F181+F203+F233+F243+F249+F255+F275</f>
        <v>770819.56</v>
      </c>
      <c r="G110" s="141">
        <f>G113+G138+G155+G181+G203+G233+G243+G249+G255+G275</f>
        <v>641077.08000000007</v>
      </c>
      <c r="H110" s="141">
        <f>H113+H138+H155+H181+H203+H233+H243+H249+H255+H269+H275</f>
        <v>715703.28</v>
      </c>
      <c r="I110" s="141">
        <f>I113+I138+I155+I181+I203+I233+I243+I249+I255+I269+I275</f>
        <v>606851.61999999988</v>
      </c>
      <c r="J110" s="142">
        <f t="shared" si="4"/>
        <v>94.66125664639263</v>
      </c>
      <c r="K110" s="142">
        <f>I110/H110*100</f>
        <v>84.790951356265936</v>
      </c>
    </row>
    <row r="111" spans="1:13" ht="27" customHeight="1" x14ac:dyDescent="0.2">
      <c r="A111" s="125"/>
      <c r="B111" s="125"/>
      <c r="C111" s="161"/>
      <c r="D111" s="126"/>
      <c r="E111" s="129"/>
      <c r="F111" s="129"/>
      <c r="G111" s="129"/>
      <c r="H111" s="129"/>
      <c r="I111" s="129"/>
      <c r="J111" s="128"/>
      <c r="K111" s="128"/>
    </row>
    <row r="112" spans="1:13" ht="27" customHeight="1" x14ac:dyDescent="0.2">
      <c r="A112" s="125"/>
      <c r="B112" s="125" t="s">
        <v>252</v>
      </c>
      <c r="C112" s="161"/>
      <c r="D112" s="126"/>
      <c r="E112" s="129"/>
      <c r="F112" s="129"/>
      <c r="G112" s="129"/>
      <c r="H112" s="129"/>
      <c r="I112" s="129"/>
      <c r="J112" s="128"/>
      <c r="K112" s="128"/>
    </row>
    <row r="113" spans="1:11" ht="27" customHeight="1" x14ac:dyDescent="0.2">
      <c r="A113" s="143" t="s">
        <v>253</v>
      </c>
      <c r="B113" s="143" t="s">
        <v>254</v>
      </c>
      <c r="C113" s="162"/>
      <c r="D113" s="144"/>
      <c r="E113" s="145">
        <f>E114</f>
        <v>4000</v>
      </c>
      <c r="F113" s="145">
        <v>4000</v>
      </c>
      <c r="G113" s="145">
        <v>0</v>
      </c>
      <c r="H113" s="145">
        <f>H114</f>
        <v>10018.799999999999</v>
      </c>
      <c r="I113" s="145">
        <f>I114</f>
        <v>6018.8</v>
      </c>
      <c r="J113" s="146">
        <v>0</v>
      </c>
      <c r="K113" s="146">
        <f>I113/H113*100</f>
        <v>60.075058889288144</v>
      </c>
    </row>
    <row r="114" spans="1:11" ht="27" customHeight="1" x14ac:dyDescent="0.2">
      <c r="A114" s="125"/>
      <c r="B114" s="125">
        <v>3</v>
      </c>
      <c r="C114" s="161" t="s">
        <v>189</v>
      </c>
      <c r="D114" s="126"/>
      <c r="E114" s="129">
        <f>E133</f>
        <v>4000</v>
      </c>
      <c r="F114" s="129">
        <v>4000</v>
      </c>
      <c r="G114" s="129">
        <v>0</v>
      </c>
      <c r="H114" s="129">
        <f>H115+H122+H133</f>
        <v>10018.799999999999</v>
      </c>
      <c r="I114" s="129">
        <f>I115+I122+I128+I133</f>
        <v>6018.8</v>
      </c>
      <c r="J114" s="44">
        <v>0</v>
      </c>
      <c r="K114" s="44">
        <f>I114/H114*100</f>
        <v>60.075058889288144</v>
      </c>
    </row>
    <row r="115" spans="1:11" ht="27" customHeight="1" x14ac:dyDescent="0.2">
      <c r="A115" s="125"/>
      <c r="B115" s="125">
        <v>31</v>
      </c>
      <c r="C115" s="161" t="s">
        <v>231</v>
      </c>
      <c r="D115" s="126"/>
      <c r="E115" s="129">
        <v>0</v>
      </c>
      <c r="F115" s="129">
        <v>0</v>
      </c>
      <c r="G115" s="129">
        <v>0</v>
      </c>
      <c r="H115" s="129">
        <f>H116+H118+H120</f>
        <v>800</v>
      </c>
      <c r="I115" s="129">
        <f>I116+I118+I120</f>
        <v>800</v>
      </c>
      <c r="J115" s="44">
        <v>0</v>
      </c>
      <c r="K115" s="44">
        <f>I115/H115*100</f>
        <v>100</v>
      </c>
    </row>
    <row r="116" spans="1:11" ht="27" customHeight="1" x14ac:dyDescent="0.2">
      <c r="A116" s="125"/>
      <c r="B116" s="125">
        <v>311</v>
      </c>
      <c r="C116" s="161" t="s">
        <v>232</v>
      </c>
      <c r="D116" s="126"/>
      <c r="E116" s="129">
        <v>0</v>
      </c>
      <c r="F116" s="129">
        <v>0</v>
      </c>
      <c r="G116" s="129">
        <v>0</v>
      </c>
      <c r="H116" s="129">
        <f>H117</f>
        <v>515.02</v>
      </c>
      <c r="I116" s="129">
        <f>I117</f>
        <v>515.02</v>
      </c>
      <c r="J116" s="44">
        <v>0</v>
      </c>
      <c r="K116" s="44">
        <f>I116/H116*100</f>
        <v>100</v>
      </c>
    </row>
    <row r="117" spans="1:11" ht="27" customHeight="1" x14ac:dyDescent="0.2">
      <c r="A117" s="125"/>
      <c r="B117" s="125">
        <v>3111</v>
      </c>
      <c r="C117" s="161" t="s">
        <v>374</v>
      </c>
      <c r="D117" s="126">
        <v>11001</v>
      </c>
      <c r="E117" s="129">
        <v>0</v>
      </c>
      <c r="F117" s="129">
        <v>0</v>
      </c>
      <c r="G117" s="129">
        <v>0</v>
      </c>
      <c r="H117" s="129">
        <v>515.02</v>
      </c>
      <c r="I117" s="129">
        <v>515.02</v>
      </c>
      <c r="J117" s="44">
        <v>0</v>
      </c>
      <c r="K117" s="44"/>
    </row>
    <row r="118" spans="1:11" ht="27" customHeight="1" x14ac:dyDescent="0.2">
      <c r="A118" s="125"/>
      <c r="B118" s="125">
        <v>312</v>
      </c>
      <c r="C118" s="161" t="s">
        <v>237</v>
      </c>
      <c r="D118" s="126"/>
      <c r="E118" s="129">
        <v>0</v>
      </c>
      <c r="F118" s="129">
        <v>0</v>
      </c>
      <c r="G118" s="129">
        <v>0</v>
      </c>
      <c r="H118" s="129">
        <f>H119</f>
        <v>200</v>
      </c>
      <c r="I118" s="129">
        <f>I119</f>
        <v>200</v>
      </c>
      <c r="J118" s="44">
        <v>0</v>
      </c>
      <c r="K118" s="44">
        <f>I118/H118*100</f>
        <v>100</v>
      </c>
    </row>
    <row r="119" spans="1:11" ht="27" customHeight="1" x14ac:dyDescent="0.2">
      <c r="A119" s="125"/>
      <c r="B119" s="125">
        <v>3121</v>
      </c>
      <c r="C119" s="161" t="s">
        <v>237</v>
      </c>
      <c r="D119" s="126">
        <v>11001</v>
      </c>
      <c r="E119" s="129">
        <v>0</v>
      </c>
      <c r="F119" s="129">
        <v>0</v>
      </c>
      <c r="G119" s="129">
        <v>0</v>
      </c>
      <c r="H119" s="129">
        <v>200</v>
      </c>
      <c r="I119" s="129">
        <v>200</v>
      </c>
      <c r="J119" s="44">
        <v>0</v>
      </c>
      <c r="K119" s="44"/>
    </row>
    <row r="120" spans="1:11" ht="27" customHeight="1" x14ac:dyDescent="0.2">
      <c r="A120" s="125"/>
      <c r="B120" s="125">
        <v>313</v>
      </c>
      <c r="C120" s="161" t="s">
        <v>238</v>
      </c>
      <c r="D120" s="126"/>
      <c r="E120" s="129">
        <v>0</v>
      </c>
      <c r="F120" s="129">
        <v>0</v>
      </c>
      <c r="G120" s="129">
        <v>0</v>
      </c>
      <c r="H120" s="129">
        <f>H121</f>
        <v>84.98</v>
      </c>
      <c r="I120" s="129">
        <f>I121</f>
        <v>84.98</v>
      </c>
      <c r="J120" s="44">
        <v>0</v>
      </c>
      <c r="K120" s="44">
        <f>I120/H120*100</f>
        <v>100</v>
      </c>
    </row>
    <row r="121" spans="1:11" ht="27" customHeight="1" x14ac:dyDescent="0.2">
      <c r="A121" s="125"/>
      <c r="B121" s="125">
        <v>3132</v>
      </c>
      <c r="C121" s="161" t="s">
        <v>375</v>
      </c>
      <c r="D121" s="126">
        <v>11001</v>
      </c>
      <c r="E121" s="129">
        <v>0</v>
      </c>
      <c r="F121" s="129">
        <v>0</v>
      </c>
      <c r="G121" s="129">
        <v>0</v>
      </c>
      <c r="H121" s="129">
        <v>84.98</v>
      </c>
      <c r="I121" s="129">
        <v>84.98</v>
      </c>
      <c r="J121" s="44">
        <v>0</v>
      </c>
      <c r="K121" s="44"/>
    </row>
    <row r="122" spans="1:11" ht="27" customHeight="1" x14ac:dyDescent="0.2">
      <c r="A122" s="125"/>
      <c r="B122" s="125">
        <v>32</v>
      </c>
      <c r="C122" s="161" t="s">
        <v>190</v>
      </c>
      <c r="D122" s="126"/>
      <c r="E122" s="129">
        <v>0</v>
      </c>
      <c r="F122" s="129">
        <v>0</v>
      </c>
      <c r="G122" s="129">
        <v>0</v>
      </c>
      <c r="H122" s="129">
        <f>H123+H125</f>
        <v>3518.8</v>
      </c>
      <c r="I122" s="129">
        <f>I123+I125</f>
        <v>2600</v>
      </c>
      <c r="J122" s="44">
        <v>0</v>
      </c>
      <c r="K122" s="44">
        <f>I122/H122*100</f>
        <v>73.888825736046371</v>
      </c>
    </row>
    <row r="123" spans="1:11" ht="27" customHeight="1" x14ac:dyDescent="0.2">
      <c r="A123" s="125"/>
      <c r="B123" s="125">
        <v>321</v>
      </c>
      <c r="C123" s="161" t="s">
        <v>191</v>
      </c>
      <c r="D123" s="126"/>
      <c r="E123" s="129">
        <v>0</v>
      </c>
      <c r="F123" s="129">
        <v>0</v>
      </c>
      <c r="G123" s="129">
        <v>0</v>
      </c>
      <c r="H123" s="129">
        <v>918.8</v>
      </c>
      <c r="I123" s="129">
        <v>0</v>
      </c>
      <c r="J123" s="44">
        <v>0</v>
      </c>
      <c r="K123" s="44">
        <f>I123/H123*100</f>
        <v>0</v>
      </c>
    </row>
    <row r="124" spans="1:11" ht="27" customHeight="1" x14ac:dyDescent="0.2">
      <c r="A124" s="125"/>
      <c r="B124" s="125">
        <v>3211</v>
      </c>
      <c r="C124" s="161" t="s">
        <v>192</v>
      </c>
      <c r="D124" s="126">
        <v>11001</v>
      </c>
      <c r="E124" s="129">
        <v>0</v>
      </c>
      <c r="F124" s="129">
        <v>0</v>
      </c>
      <c r="G124" s="129">
        <v>0</v>
      </c>
      <c r="H124" s="129">
        <v>918.8</v>
      </c>
      <c r="I124" s="129">
        <v>0</v>
      </c>
      <c r="J124" s="44">
        <v>0</v>
      </c>
      <c r="K124" s="44"/>
    </row>
    <row r="125" spans="1:11" ht="27" customHeight="1" x14ac:dyDescent="0.2">
      <c r="A125" s="125"/>
      <c r="B125" s="125">
        <v>322</v>
      </c>
      <c r="C125" s="161" t="s">
        <v>376</v>
      </c>
      <c r="D125" s="126"/>
      <c r="E125" s="129">
        <v>0</v>
      </c>
      <c r="F125" s="129">
        <v>0</v>
      </c>
      <c r="G125" s="129">
        <v>0</v>
      </c>
      <c r="H125" s="129">
        <f>H126+H127</f>
        <v>2600</v>
      </c>
      <c r="I125" s="129">
        <f>I126+I127</f>
        <v>2600</v>
      </c>
      <c r="J125" s="44">
        <v>0</v>
      </c>
      <c r="K125" s="44">
        <f>I125/H125*100</f>
        <v>100</v>
      </c>
    </row>
    <row r="126" spans="1:11" ht="27" customHeight="1" x14ac:dyDescent="0.2">
      <c r="A126" s="125"/>
      <c r="B126" s="125">
        <v>3221</v>
      </c>
      <c r="C126" s="161" t="s">
        <v>377</v>
      </c>
      <c r="D126" s="126">
        <v>11001</v>
      </c>
      <c r="E126" s="129">
        <v>0</v>
      </c>
      <c r="F126" s="129">
        <v>0</v>
      </c>
      <c r="G126" s="129">
        <v>0</v>
      </c>
      <c r="H126" s="129">
        <v>350</v>
      </c>
      <c r="I126" s="129">
        <v>350</v>
      </c>
      <c r="J126" s="44">
        <v>0</v>
      </c>
      <c r="K126" s="44"/>
    </row>
    <row r="127" spans="1:11" ht="27" customHeight="1" x14ac:dyDescent="0.2">
      <c r="A127" s="125"/>
      <c r="B127" s="125">
        <v>3222</v>
      </c>
      <c r="C127" s="161" t="s">
        <v>378</v>
      </c>
      <c r="D127" s="126">
        <v>11001</v>
      </c>
      <c r="E127" s="129">
        <v>0</v>
      </c>
      <c r="F127" s="129">
        <v>0</v>
      </c>
      <c r="G127" s="129">
        <v>0</v>
      </c>
      <c r="H127" s="129">
        <v>2250</v>
      </c>
      <c r="I127" s="129">
        <v>2250</v>
      </c>
      <c r="J127" s="44">
        <v>0</v>
      </c>
      <c r="K127" s="44"/>
    </row>
    <row r="128" spans="1:11" ht="27" customHeight="1" x14ac:dyDescent="0.2">
      <c r="A128" s="125"/>
      <c r="B128" s="125">
        <v>36</v>
      </c>
      <c r="C128" s="163" t="s">
        <v>392</v>
      </c>
      <c r="D128" s="126"/>
      <c r="E128" s="129">
        <v>0</v>
      </c>
      <c r="F128" s="129">
        <v>0</v>
      </c>
      <c r="G128" s="129"/>
      <c r="H128" s="129">
        <v>0</v>
      </c>
      <c r="I128" s="129">
        <f>I129+I131</f>
        <v>918.8</v>
      </c>
      <c r="J128" s="44">
        <v>0</v>
      </c>
      <c r="K128" s="44">
        <v>0</v>
      </c>
    </row>
    <row r="129" spans="1:11" ht="27" customHeight="1" x14ac:dyDescent="0.2">
      <c r="A129" s="125"/>
      <c r="B129" s="125">
        <v>366</v>
      </c>
      <c r="C129" s="163" t="s">
        <v>393</v>
      </c>
      <c r="D129" s="126"/>
      <c r="E129" s="129">
        <v>0</v>
      </c>
      <c r="F129" s="129">
        <v>0</v>
      </c>
      <c r="G129" s="129"/>
      <c r="H129" s="129">
        <v>0</v>
      </c>
      <c r="I129" s="129">
        <f>I130</f>
        <v>276</v>
      </c>
      <c r="J129" s="44">
        <v>0</v>
      </c>
      <c r="K129" s="44">
        <v>0</v>
      </c>
    </row>
    <row r="130" spans="1:11" ht="27" customHeight="1" x14ac:dyDescent="0.2">
      <c r="A130" s="125"/>
      <c r="B130" s="125">
        <v>3661</v>
      </c>
      <c r="C130" s="193" t="s">
        <v>390</v>
      </c>
      <c r="D130" s="126">
        <v>11001</v>
      </c>
      <c r="E130" s="129"/>
      <c r="F130" s="129">
        <v>0</v>
      </c>
      <c r="G130" s="129">
        <v>0</v>
      </c>
      <c r="H130" s="129">
        <v>0</v>
      </c>
      <c r="I130" s="129">
        <v>276</v>
      </c>
      <c r="J130" s="44">
        <v>0</v>
      </c>
      <c r="K130" s="44"/>
    </row>
    <row r="131" spans="1:11" ht="27" customHeight="1" x14ac:dyDescent="0.2">
      <c r="A131" s="125"/>
      <c r="B131" s="125">
        <v>369</v>
      </c>
      <c r="C131" s="194" t="s">
        <v>394</v>
      </c>
      <c r="D131" s="126"/>
      <c r="E131" s="129">
        <v>0</v>
      </c>
      <c r="F131" s="129">
        <v>0</v>
      </c>
      <c r="G131" s="129">
        <v>0</v>
      </c>
      <c r="H131" s="129">
        <v>0</v>
      </c>
      <c r="I131" s="129">
        <v>642.79999999999995</v>
      </c>
      <c r="J131" s="44">
        <v>0</v>
      </c>
      <c r="K131" s="44">
        <v>0</v>
      </c>
    </row>
    <row r="132" spans="1:11" ht="27" customHeight="1" x14ac:dyDescent="0.2">
      <c r="A132" s="125"/>
      <c r="B132" s="125">
        <v>3691</v>
      </c>
      <c r="C132" s="192" t="s">
        <v>391</v>
      </c>
      <c r="D132" s="126">
        <v>11001</v>
      </c>
      <c r="E132" s="129">
        <v>0</v>
      </c>
      <c r="F132" s="129">
        <v>0</v>
      </c>
      <c r="G132" s="129">
        <v>0</v>
      </c>
      <c r="H132" s="129">
        <v>0</v>
      </c>
      <c r="I132" s="129">
        <v>642.79999999999995</v>
      </c>
      <c r="J132" s="44">
        <v>0</v>
      </c>
      <c r="K132" s="44"/>
    </row>
    <row r="133" spans="1:11" ht="27" customHeight="1" x14ac:dyDescent="0.2">
      <c r="A133" s="125"/>
      <c r="B133" s="125">
        <v>37</v>
      </c>
      <c r="C133" s="165" t="s">
        <v>220</v>
      </c>
      <c r="D133" s="150"/>
      <c r="E133" s="149">
        <f>E134</f>
        <v>4000</v>
      </c>
      <c r="F133" s="129">
        <v>4000</v>
      </c>
      <c r="G133" s="129">
        <v>0</v>
      </c>
      <c r="H133" s="129">
        <f>H134</f>
        <v>5700</v>
      </c>
      <c r="I133" s="129">
        <f>I135</f>
        <v>1700</v>
      </c>
      <c r="J133" s="44">
        <v>0</v>
      </c>
      <c r="K133" s="44">
        <f>I133/H133*100</f>
        <v>29.82456140350877</v>
      </c>
    </row>
    <row r="134" spans="1:11" ht="27" customHeight="1" x14ac:dyDescent="0.2">
      <c r="A134" s="125"/>
      <c r="B134" s="125">
        <v>372</v>
      </c>
      <c r="C134" s="163" t="s">
        <v>221</v>
      </c>
      <c r="D134" s="148"/>
      <c r="E134" s="129">
        <f>E136</f>
        <v>4000</v>
      </c>
      <c r="F134" s="129">
        <v>4000</v>
      </c>
      <c r="G134" s="129">
        <v>0</v>
      </c>
      <c r="H134" s="129">
        <f>H135+H136</f>
        <v>5700</v>
      </c>
      <c r="I134" s="129">
        <f>I135</f>
        <v>1700</v>
      </c>
      <c r="J134" s="44">
        <v>0</v>
      </c>
      <c r="K134" s="44">
        <f>I134/H134*100</f>
        <v>29.82456140350877</v>
      </c>
    </row>
    <row r="135" spans="1:11" ht="27" customHeight="1" x14ac:dyDescent="0.2">
      <c r="A135" s="125"/>
      <c r="B135" s="125">
        <v>3722</v>
      </c>
      <c r="C135" s="163" t="s">
        <v>222</v>
      </c>
      <c r="D135" s="148">
        <v>11001</v>
      </c>
      <c r="E135" s="129">
        <v>0</v>
      </c>
      <c r="F135" s="129">
        <v>0</v>
      </c>
      <c r="G135" s="129">
        <v>0</v>
      </c>
      <c r="H135" s="129">
        <v>1700</v>
      </c>
      <c r="I135" s="129">
        <v>1700</v>
      </c>
      <c r="J135" s="44">
        <v>0</v>
      </c>
      <c r="K135" s="44"/>
    </row>
    <row r="136" spans="1:11" ht="27" customHeight="1" x14ac:dyDescent="0.2">
      <c r="A136" s="125">
        <v>213367</v>
      </c>
      <c r="B136" s="125">
        <v>3722</v>
      </c>
      <c r="C136" s="161" t="s">
        <v>222</v>
      </c>
      <c r="D136" s="126">
        <v>58300</v>
      </c>
      <c r="E136" s="129">
        <v>4000</v>
      </c>
      <c r="F136" s="129">
        <v>0</v>
      </c>
      <c r="G136" s="129">
        <v>0</v>
      </c>
      <c r="H136" s="129">
        <v>4000</v>
      </c>
      <c r="I136" s="129">
        <v>0</v>
      </c>
      <c r="J136" s="44">
        <v>0</v>
      </c>
      <c r="K136" s="44"/>
    </row>
    <row r="137" spans="1:11" ht="27" customHeight="1" x14ac:dyDescent="0.2">
      <c r="A137" s="125"/>
      <c r="B137" s="125" t="s">
        <v>252</v>
      </c>
      <c r="C137" s="161"/>
      <c r="D137" s="126"/>
      <c r="E137" s="129"/>
      <c r="F137" s="129"/>
      <c r="G137" s="129"/>
      <c r="H137" s="129"/>
      <c r="I137" s="129"/>
      <c r="J137" s="128"/>
      <c r="K137" s="128"/>
    </row>
    <row r="138" spans="1:11" ht="27" customHeight="1" x14ac:dyDescent="0.2">
      <c r="A138" s="143" t="s">
        <v>255</v>
      </c>
      <c r="B138" s="143" t="s">
        <v>256</v>
      </c>
      <c r="C138" s="162"/>
      <c r="D138" s="144"/>
      <c r="E138" s="145">
        <f>E139+E145</f>
        <v>177666.85</v>
      </c>
      <c r="F138" s="145">
        <f>F139+F145</f>
        <v>103939.56</v>
      </c>
      <c r="G138" s="145">
        <f>G139+G145</f>
        <v>100772.56</v>
      </c>
      <c r="H138" s="145">
        <v>0</v>
      </c>
      <c r="I138" s="145">
        <v>0</v>
      </c>
      <c r="J138" s="146">
        <f t="shared" ref="J138:J150" si="5">I138/G138*100</f>
        <v>0</v>
      </c>
      <c r="K138" s="146">
        <v>0</v>
      </c>
    </row>
    <row r="139" spans="1:11" ht="27" customHeight="1" x14ac:dyDescent="0.2">
      <c r="A139" s="125"/>
      <c r="B139" s="125">
        <v>3</v>
      </c>
      <c r="C139" s="161" t="s">
        <v>189</v>
      </c>
      <c r="D139" s="126"/>
      <c r="E139" s="129">
        <f>E140</f>
        <v>94393.83</v>
      </c>
      <c r="F139" s="129">
        <v>61258.18</v>
      </c>
      <c r="G139" s="129">
        <v>58091.18</v>
      </c>
      <c r="H139" s="129">
        <v>0</v>
      </c>
      <c r="I139" s="129">
        <v>0</v>
      </c>
      <c r="J139" s="44">
        <f t="shared" si="5"/>
        <v>0</v>
      </c>
      <c r="K139" s="44">
        <v>0</v>
      </c>
    </row>
    <row r="140" spans="1:11" ht="27" customHeight="1" x14ac:dyDescent="0.2">
      <c r="A140" s="125"/>
      <c r="B140" s="125">
        <v>32</v>
      </c>
      <c r="C140" s="161" t="s">
        <v>190</v>
      </c>
      <c r="D140" s="126"/>
      <c r="E140" s="129">
        <f>E143+E141</f>
        <v>94393.83</v>
      </c>
      <c r="F140" s="129">
        <v>61258.18</v>
      </c>
      <c r="G140" s="129">
        <v>58091.18</v>
      </c>
      <c r="H140" s="129">
        <v>0</v>
      </c>
      <c r="I140" s="129">
        <v>0</v>
      </c>
      <c r="J140" s="44">
        <f t="shared" si="5"/>
        <v>0</v>
      </c>
      <c r="K140" s="44">
        <v>0</v>
      </c>
    </row>
    <row r="141" spans="1:11" ht="27" customHeight="1" x14ac:dyDescent="0.2">
      <c r="A141" s="125"/>
      <c r="B141" s="125">
        <v>321</v>
      </c>
      <c r="C141" s="161" t="s">
        <v>191</v>
      </c>
      <c r="D141" s="126"/>
      <c r="E141" s="129">
        <f>E142</f>
        <v>7656</v>
      </c>
      <c r="F141" s="129">
        <v>8300</v>
      </c>
      <c r="G141" s="129">
        <v>5133</v>
      </c>
      <c r="H141" s="129">
        <v>0</v>
      </c>
      <c r="I141" s="129">
        <v>0</v>
      </c>
      <c r="J141" s="44">
        <f t="shared" si="5"/>
        <v>0</v>
      </c>
      <c r="K141" s="44">
        <v>0</v>
      </c>
    </row>
    <row r="142" spans="1:11" ht="27" customHeight="1" x14ac:dyDescent="0.2">
      <c r="A142" s="125">
        <v>213368</v>
      </c>
      <c r="B142" s="125">
        <v>3212</v>
      </c>
      <c r="C142" s="161" t="s">
        <v>242</v>
      </c>
      <c r="D142" s="126">
        <v>55330</v>
      </c>
      <c r="E142" s="129">
        <v>7656</v>
      </c>
      <c r="F142" s="129">
        <v>0</v>
      </c>
      <c r="G142" s="129">
        <v>5133</v>
      </c>
      <c r="H142" s="129">
        <v>0</v>
      </c>
      <c r="I142" s="129">
        <v>0</v>
      </c>
      <c r="J142" s="44">
        <f t="shared" si="5"/>
        <v>0</v>
      </c>
      <c r="K142" s="44"/>
    </row>
    <row r="143" spans="1:11" ht="27" customHeight="1" x14ac:dyDescent="0.2">
      <c r="A143" s="125"/>
      <c r="B143" s="125">
        <v>323</v>
      </c>
      <c r="C143" s="161" t="s">
        <v>200</v>
      </c>
      <c r="D143" s="126"/>
      <c r="E143" s="129">
        <f>E144</f>
        <v>86737.83</v>
      </c>
      <c r="F143" s="129">
        <v>52958.18</v>
      </c>
      <c r="G143" s="129">
        <v>52958.18</v>
      </c>
      <c r="H143" s="129">
        <v>0</v>
      </c>
      <c r="I143" s="129">
        <v>0</v>
      </c>
      <c r="J143" s="44">
        <f t="shared" si="5"/>
        <v>0</v>
      </c>
      <c r="K143" s="44">
        <v>0</v>
      </c>
    </row>
    <row r="144" spans="1:11" ht="27" customHeight="1" x14ac:dyDescent="0.2">
      <c r="A144" s="125">
        <v>213369</v>
      </c>
      <c r="B144" s="125">
        <v>3237</v>
      </c>
      <c r="C144" s="161" t="s">
        <v>204</v>
      </c>
      <c r="D144" s="126">
        <v>11001</v>
      </c>
      <c r="E144" s="129">
        <v>86737.83</v>
      </c>
      <c r="F144" s="129">
        <v>0</v>
      </c>
      <c r="G144" s="129">
        <v>52958.18</v>
      </c>
      <c r="H144" s="129">
        <v>0</v>
      </c>
      <c r="I144" s="129">
        <v>0</v>
      </c>
      <c r="J144" s="44">
        <f t="shared" si="5"/>
        <v>0</v>
      </c>
      <c r="K144" s="44"/>
    </row>
    <row r="145" spans="1:11" ht="27" customHeight="1" x14ac:dyDescent="0.2">
      <c r="A145" s="125"/>
      <c r="B145" s="125" t="s">
        <v>257</v>
      </c>
      <c r="C145" s="161"/>
      <c r="D145" s="128" t="s">
        <v>258</v>
      </c>
      <c r="E145" s="129">
        <f t="shared" ref="E145:G146" si="6">E146</f>
        <v>83273.02</v>
      </c>
      <c r="F145" s="129">
        <f t="shared" si="6"/>
        <v>42681.38</v>
      </c>
      <c r="G145" s="129">
        <f t="shared" si="6"/>
        <v>42681.38</v>
      </c>
      <c r="H145" s="129">
        <v>0</v>
      </c>
      <c r="I145" s="129">
        <v>0</v>
      </c>
      <c r="J145" s="44">
        <f t="shared" si="5"/>
        <v>0</v>
      </c>
      <c r="K145" s="44">
        <v>0</v>
      </c>
    </row>
    <row r="146" spans="1:11" ht="27" customHeight="1" x14ac:dyDescent="0.2">
      <c r="A146" s="125"/>
      <c r="B146" s="125">
        <v>3</v>
      </c>
      <c r="C146" s="161" t="s">
        <v>189</v>
      </c>
      <c r="D146" s="126"/>
      <c r="E146" s="129">
        <f t="shared" si="6"/>
        <v>83273.02</v>
      </c>
      <c r="F146" s="129">
        <f t="shared" si="6"/>
        <v>42681.38</v>
      </c>
      <c r="G146" s="129">
        <f t="shared" si="6"/>
        <v>42681.38</v>
      </c>
      <c r="H146" s="129">
        <v>0</v>
      </c>
      <c r="I146" s="129">
        <v>0</v>
      </c>
      <c r="J146" s="44">
        <f t="shared" si="5"/>
        <v>0</v>
      </c>
      <c r="K146" s="44">
        <v>0</v>
      </c>
    </row>
    <row r="147" spans="1:11" ht="27" customHeight="1" x14ac:dyDescent="0.2">
      <c r="A147" s="125"/>
      <c r="B147" s="125">
        <v>31</v>
      </c>
      <c r="C147" s="161" t="s">
        <v>231</v>
      </c>
      <c r="D147" s="126"/>
      <c r="E147" s="129">
        <f>E148+E150+E152</f>
        <v>83273.02</v>
      </c>
      <c r="F147" s="129">
        <f>F148+F150+F152</f>
        <v>42681.38</v>
      </c>
      <c r="G147" s="129">
        <f>G148+G150+G152</f>
        <v>42681.38</v>
      </c>
      <c r="H147" s="129">
        <v>0</v>
      </c>
      <c r="I147" s="129">
        <v>0</v>
      </c>
      <c r="J147" s="44">
        <f t="shared" si="5"/>
        <v>0</v>
      </c>
      <c r="K147" s="44">
        <v>0</v>
      </c>
    </row>
    <row r="148" spans="1:11" ht="27" customHeight="1" x14ac:dyDescent="0.2">
      <c r="A148" s="125"/>
      <c r="B148" s="125">
        <v>311</v>
      </c>
      <c r="C148" s="161" t="s">
        <v>232</v>
      </c>
      <c r="D148" s="126"/>
      <c r="E148" s="129">
        <f>E149</f>
        <v>67101.3</v>
      </c>
      <c r="F148" s="129">
        <v>29949.68</v>
      </c>
      <c r="G148" s="129">
        <f>G149</f>
        <v>29949.68</v>
      </c>
      <c r="H148" s="129">
        <v>0</v>
      </c>
      <c r="I148" s="129">
        <v>0</v>
      </c>
      <c r="J148" s="44">
        <f t="shared" si="5"/>
        <v>0</v>
      </c>
      <c r="K148" s="44">
        <v>0</v>
      </c>
    </row>
    <row r="149" spans="1:11" ht="27" customHeight="1" x14ac:dyDescent="0.2">
      <c r="A149" s="125"/>
      <c r="B149" s="125">
        <v>3111</v>
      </c>
      <c r="C149" s="161" t="s">
        <v>233</v>
      </c>
      <c r="D149" s="126"/>
      <c r="E149" s="129">
        <v>67101.3</v>
      </c>
      <c r="F149" s="129">
        <v>0</v>
      </c>
      <c r="G149" s="129">
        <v>29949.68</v>
      </c>
      <c r="H149" s="129">
        <v>0</v>
      </c>
      <c r="I149" s="129">
        <v>0</v>
      </c>
      <c r="J149" s="44">
        <f t="shared" si="5"/>
        <v>0</v>
      </c>
      <c r="K149" s="44"/>
    </row>
    <row r="150" spans="1:11" ht="27" customHeight="1" x14ac:dyDescent="0.2">
      <c r="A150" s="125"/>
      <c r="B150" s="125">
        <v>312</v>
      </c>
      <c r="C150" s="161" t="s">
        <v>237</v>
      </c>
      <c r="D150" s="126"/>
      <c r="E150" s="129">
        <f>E151</f>
        <v>5100</v>
      </c>
      <c r="F150" s="129">
        <v>7790</v>
      </c>
      <c r="G150" s="129">
        <v>7790</v>
      </c>
      <c r="H150" s="129">
        <v>0</v>
      </c>
      <c r="I150" s="129">
        <v>0</v>
      </c>
      <c r="J150" s="44">
        <f t="shared" si="5"/>
        <v>0</v>
      </c>
      <c r="K150" s="44">
        <v>0</v>
      </c>
    </row>
    <row r="151" spans="1:11" ht="27" customHeight="1" x14ac:dyDescent="0.2">
      <c r="A151" s="125"/>
      <c r="B151" s="125">
        <v>3121</v>
      </c>
      <c r="C151" s="163" t="s">
        <v>242</v>
      </c>
      <c r="D151" s="126"/>
      <c r="E151" s="129">
        <v>5100</v>
      </c>
      <c r="F151" s="129">
        <v>0</v>
      </c>
      <c r="G151" s="129">
        <v>0</v>
      </c>
      <c r="H151" s="129">
        <v>0</v>
      </c>
      <c r="I151" s="129">
        <v>0</v>
      </c>
      <c r="J151" s="44">
        <v>0</v>
      </c>
      <c r="K151" s="44"/>
    </row>
    <row r="152" spans="1:11" ht="27" customHeight="1" x14ac:dyDescent="0.2">
      <c r="A152" s="125"/>
      <c r="B152" s="125">
        <v>313</v>
      </c>
      <c r="C152" s="161" t="s">
        <v>238</v>
      </c>
      <c r="D152" s="126"/>
      <c r="E152" s="129">
        <f>E153</f>
        <v>11071.72</v>
      </c>
      <c r="F152" s="129">
        <v>4941.7</v>
      </c>
      <c r="G152" s="129">
        <v>4941.7</v>
      </c>
      <c r="H152" s="129">
        <v>0</v>
      </c>
      <c r="I152" s="129">
        <v>0</v>
      </c>
      <c r="J152" s="44">
        <f>I152/G152*100</f>
        <v>0</v>
      </c>
      <c r="K152" s="44">
        <v>0</v>
      </c>
    </row>
    <row r="153" spans="1:11" ht="27" customHeight="1" x14ac:dyDescent="0.2">
      <c r="A153" s="125"/>
      <c r="B153" s="125">
        <v>3132</v>
      </c>
      <c r="C153" s="161" t="s">
        <v>239</v>
      </c>
      <c r="D153" s="126"/>
      <c r="E153" s="129">
        <v>11071.72</v>
      </c>
      <c r="F153" s="129">
        <v>0</v>
      </c>
      <c r="G153" s="129">
        <v>0</v>
      </c>
      <c r="H153" s="129">
        <v>0</v>
      </c>
      <c r="I153" s="129">
        <v>0</v>
      </c>
      <c r="J153" s="44">
        <v>0</v>
      </c>
      <c r="K153" s="44"/>
    </row>
    <row r="154" spans="1:11" ht="27" customHeight="1" x14ac:dyDescent="0.2">
      <c r="A154" s="125"/>
      <c r="B154" s="125" t="s">
        <v>186</v>
      </c>
      <c r="C154" s="161"/>
      <c r="D154" s="126"/>
      <c r="E154" s="129"/>
      <c r="F154" s="129"/>
      <c r="G154" s="129"/>
      <c r="H154" s="129"/>
      <c r="I154" s="129"/>
      <c r="J154" s="44"/>
      <c r="K154" s="128"/>
    </row>
    <row r="155" spans="1:11" ht="27" customHeight="1" x14ac:dyDescent="0.2">
      <c r="A155" s="143" t="s">
        <v>259</v>
      </c>
      <c r="B155" s="143" t="s">
        <v>260</v>
      </c>
      <c r="C155" s="162"/>
      <c r="D155" s="144"/>
      <c r="E155" s="145">
        <f>E156</f>
        <v>226018.9</v>
      </c>
      <c r="F155" s="145">
        <v>238300</v>
      </c>
      <c r="G155" s="145">
        <f t="shared" ref="G155:I156" si="7">G156</f>
        <v>193790.93</v>
      </c>
      <c r="H155" s="145">
        <f t="shared" si="7"/>
        <v>319332.47999999998</v>
      </c>
      <c r="I155" s="145">
        <f t="shared" si="7"/>
        <v>283541.98</v>
      </c>
      <c r="J155" s="146">
        <f t="shared" ref="J155:J162" si="8">I155/G155*100</f>
        <v>146.31333881312193</v>
      </c>
      <c r="K155" s="146">
        <f>I155/H155*100</f>
        <v>88.792089047753606</v>
      </c>
    </row>
    <row r="156" spans="1:11" ht="27" customHeight="1" x14ac:dyDescent="0.2">
      <c r="A156" s="125"/>
      <c r="B156" s="125">
        <v>3</v>
      </c>
      <c r="C156" s="161" t="s">
        <v>189</v>
      </c>
      <c r="D156" s="126"/>
      <c r="E156" s="129">
        <f>E157</f>
        <v>226018.9</v>
      </c>
      <c r="F156" s="129">
        <v>238300</v>
      </c>
      <c r="G156" s="129">
        <f t="shared" si="7"/>
        <v>193790.93</v>
      </c>
      <c r="H156" s="129">
        <f t="shared" si="7"/>
        <v>319332.47999999998</v>
      </c>
      <c r="I156" s="129">
        <f t="shared" si="7"/>
        <v>283541.98</v>
      </c>
      <c r="J156" s="44">
        <f t="shared" si="8"/>
        <v>146.31333881312193</v>
      </c>
      <c r="K156" s="44">
        <f>I156/H156*100</f>
        <v>88.792089047753606</v>
      </c>
    </row>
    <row r="157" spans="1:11" ht="27" customHeight="1" x14ac:dyDescent="0.2">
      <c r="A157" s="125"/>
      <c r="B157" s="125">
        <v>32</v>
      </c>
      <c r="C157" s="161" t="s">
        <v>190</v>
      </c>
      <c r="D157" s="126"/>
      <c r="E157" s="129">
        <f>E158+E173</f>
        <v>226018.9</v>
      </c>
      <c r="F157" s="129">
        <v>238300</v>
      </c>
      <c r="G157" s="129">
        <f>G158+G173</f>
        <v>193790.93</v>
      </c>
      <c r="H157" s="129">
        <f>H158+H173</f>
        <v>319332.47999999998</v>
      </c>
      <c r="I157" s="129">
        <f>I158+I173</f>
        <v>283541.98</v>
      </c>
      <c r="J157" s="44">
        <f t="shared" si="8"/>
        <v>146.31333881312193</v>
      </c>
      <c r="K157" s="44">
        <f>I157/H157*100</f>
        <v>88.792089047753606</v>
      </c>
    </row>
    <row r="158" spans="1:11" ht="27" customHeight="1" x14ac:dyDescent="0.2">
      <c r="A158" s="125"/>
      <c r="B158" s="125">
        <v>322</v>
      </c>
      <c r="C158" s="161" t="s">
        <v>195</v>
      </c>
      <c r="D158" s="126"/>
      <c r="E158" s="129">
        <f>E159+E160+E161+E162+E163+E164+E165+E170+E171</f>
        <v>208381.4</v>
      </c>
      <c r="F158" s="129">
        <v>224200</v>
      </c>
      <c r="G158" s="129">
        <f>G159+G160+G161+G162+G163+G164+G165+G168+G170+G171</f>
        <v>193130.93</v>
      </c>
      <c r="H158" s="129">
        <f>H159+H160+H161+H162+H163+H164+H165+H167+H169+H170+H171+H172+H166</f>
        <v>303332.47999999998</v>
      </c>
      <c r="I158" s="129">
        <f>I159+I160+I161+I162+I163+I164+I165+I166+I167+I168+I169+I170+I171+I172</f>
        <v>270125.56</v>
      </c>
      <c r="J158" s="44">
        <f t="shared" si="8"/>
        <v>139.86654545701199</v>
      </c>
      <c r="K158" s="44">
        <f>I158/H158*100</f>
        <v>89.052632939275085</v>
      </c>
    </row>
    <row r="159" spans="1:11" ht="27" customHeight="1" x14ac:dyDescent="0.2">
      <c r="A159" s="125">
        <v>213370</v>
      </c>
      <c r="B159" s="125">
        <v>3221</v>
      </c>
      <c r="C159" s="161" t="s">
        <v>196</v>
      </c>
      <c r="D159" s="126">
        <v>55330</v>
      </c>
      <c r="E159" s="129">
        <v>16893</v>
      </c>
      <c r="F159" s="129">
        <v>0</v>
      </c>
      <c r="G159" s="129">
        <v>2750.24</v>
      </c>
      <c r="H159" s="129">
        <v>10000</v>
      </c>
      <c r="I159" s="129">
        <v>2030.53</v>
      </c>
      <c r="J159" s="44">
        <f t="shared" si="8"/>
        <v>73.831011111757533</v>
      </c>
      <c r="K159" s="44"/>
    </row>
    <row r="160" spans="1:11" ht="27" customHeight="1" x14ac:dyDescent="0.2">
      <c r="A160" s="125">
        <v>213371</v>
      </c>
      <c r="B160" s="125">
        <v>3221</v>
      </c>
      <c r="C160" s="161" t="s">
        <v>196</v>
      </c>
      <c r="D160" s="126">
        <v>47300</v>
      </c>
      <c r="E160" s="129">
        <v>18901.169999999998</v>
      </c>
      <c r="F160" s="129">
        <v>0</v>
      </c>
      <c r="G160" s="129">
        <v>1996.31</v>
      </c>
      <c r="H160" s="129">
        <v>20000</v>
      </c>
      <c r="I160" s="129">
        <v>11081.34</v>
      </c>
      <c r="J160" s="44">
        <f t="shared" si="8"/>
        <v>555.09114315912859</v>
      </c>
      <c r="K160" s="44"/>
    </row>
    <row r="161" spans="1:11" ht="27" customHeight="1" x14ac:dyDescent="0.2">
      <c r="A161" s="125">
        <v>213372</v>
      </c>
      <c r="B161" s="125">
        <v>3222</v>
      </c>
      <c r="C161" s="161" t="s">
        <v>261</v>
      </c>
      <c r="D161" s="126">
        <v>55132</v>
      </c>
      <c r="E161" s="129">
        <v>1712</v>
      </c>
      <c r="F161" s="129">
        <v>0</v>
      </c>
      <c r="G161" s="129">
        <v>466</v>
      </c>
      <c r="H161" s="129">
        <v>2500</v>
      </c>
      <c r="I161" s="129">
        <v>2007</v>
      </c>
      <c r="J161" s="44">
        <f t="shared" si="8"/>
        <v>430.68669527896998</v>
      </c>
      <c r="K161" s="44"/>
    </row>
    <row r="162" spans="1:11" ht="27" customHeight="1" x14ac:dyDescent="0.2">
      <c r="A162" s="125">
        <v>213373</v>
      </c>
      <c r="B162" s="125">
        <v>3222</v>
      </c>
      <c r="C162" s="161" t="s">
        <v>261</v>
      </c>
      <c r="D162" s="126">
        <v>47300</v>
      </c>
      <c r="E162" s="129">
        <v>81068.72</v>
      </c>
      <c r="F162" s="129">
        <v>0</v>
      </c>
      <c r="G162" s="129">
        <v>75581.119999999995</v>
      </c>
      <c r="H162" s="129">
        <v>130000</v>
      </c>
      <c r="I162" s="129">
        <v>123493.3</v>
      </c>
      <c r="J162" s="44">
        <f t="shared" si="8"/>
        <v>163.3917306332587</v>
      </c>
      <c r="K162" s="44"/>
    </row>
    <row r="163" spans="1:11" ht="27" customHeight="1" x14ac:dyDescent="0.2">
      <c r="A163" s="125">
        <v>213374</v>
      </c>
      <c r="B163" s="125">
        <v>3222</v>
      </c>
      <c r="C163" s="161" t="s">
        <v>261</v>
      </c>
      <c r="D163" s="126">
        <v>55047</v>
      </c>
      <c r="E163" s="129">
        <v>498</v>
      </c>
      <c r="F163" s="129">
        <v>0</v>
      </c>
      <c r="G163" s="129">
        <v>0</v>
      </c>
      <c r="H163" s="129">
        <v>700</v>
      </c>
      <c r="I163" s="129">
        <v>0</v>
      </c>
      <c r="J163" s="44">
        <v>0</v>
      </c>
      <c r="K163" s="44"/>
    </row>
    <row r="164" spans="1:11" ht="27" customHeight="1" x14ac:dyDescent="0.2">
      <c r="A164" s="125">
        <v>213375</v>
      </c>
      <c r="B164" s="125">
        <v>3222</v>
      </c>
      <c r="C164" s="161" t="s">
        <v>261</v>
      </c>
      <c r="D164" s="126">
        <v>55217</v>
      </c>
      <c r="E164" s="129">
        <v>13015.01</v>
      </c>
      <c r="F164" s="129">
        <v>0</v>
      </c>
      <c r="G164" s="129">
        <v>6806</v>
      </c>
      <c r="H164" s="129">
        <v>15000</v>
      </c>
      <c r="I164" s="129">
        <v>12427</v>
      </c>
      <c r="J164" s="44">
        <f>I164/G164*100</f>
        <v>182.58889215398176</v>
      </c>
      <c r="K164" s="44"/>
    </row>
    <row r="165" spans="1:11" ht="27" customHeight="1" x14ac:dyDescent="0.2">
      <c r="A165" s="125">
        <v>213376</v>
      </c>
      <c r="B165" s="125">
        <v>3222</v>
      </c>
      <c r="C165" s="161" t="s">
        <v>261</v>
      </c>
      <c r="D165" s="126">
        <v>55330</v>
      </c>
      <c r="E165" s="129">
        <v>66400</v>
      </c>
      <c r="F165" s="129">
        <v>0</v>
      </c>
      <c r="G165" s="129">
        <v>104657.46</v>
      </c>
      <c r="H165" s="129">
        <v>115000</v>
      </c>
      <c r="I165" s="129">
        <v>114362.53</v>
      </c>
      <c r="J165" s="44">
        <f>I165/G165*100</f>
        <v>109.27317555767166</v>
      </c>
      <c r="K165" s="44"/>
    </row>
    <row r="166" spans="1:11" ht="27" customHeight="1" x14ac:dyDescent="0.2">
      <c r="A166" s="125"/>
      <c r="B166" s="125">
        <v>3222</v>
      </c>
      <c r="C166" s="161" t="s">
        <v>261</v>
      </c>
      <c r="D166" s="126">
        <v>58300</v>
      </c>
      <c r="E166" s="129">
        <v>0</v>
      </c>
      <c r="F166" s="129">
        <v>0</v>
      </c>
      <c r="G166" s="129">
        <v>0</v>
      </c>
      <c r="H166" s="129">
        <v>832.48</v>
      </c>
      <c r="I166" s="129">
        <v>832.48</v>
      </c>
      <c r="J166" s="44">
        <v>0</v>
      </c>
      <c r="K166" s="44"/>
    </row>
    <row r="167" spans="1:11" ht="27" customHeight="1" x14ac:dyDescent="0.2">
      <c r="A167" s="125"/>
      <c r="B167" s="125">
        <v>3223</v>
      </c>
      <c r="C167" s="161" t="s">
        <v>218</v>
      </c>
      <c r="D167" s="126">
        <v>55330</v>
      </c>
      <c r="E167" s="129">
        <v>0</v>
      </c>
      <c r="F167" s="129">
        <v>0</v>
      </c>
      <c r="G167" s="129">
        <v>0</v>
      </c>
      <c r="H167" s="129">
        <v>3000</v>
      </c>
      <c r="I167" s="129">
        <v>1678.6</v>
      </c>
      <c r="J167" s="44">
        <v>0</v>
      </c>
      <c r="K167" s="44"/>
    </row>
    <row r="168" spans="1:11" ht="27" customHeight="1" x14ac:dyDescent="0.2">
      <c r="A168" s="125" t="s">
        <v>262</v>
      </c>
      <c r="B168" s="125">
        <v>3223</v>
      </c>
      <c r="C168" s="161" t="s">
        <v>218</v>
      </c>
      <c r="D168" s="126">
        <v>47300</v>
      </c>
      <c r="E168" s="129">
        <v>0</v>
      </c>
      <c r="F168" s="129">
        <v>0</v>
      </c>
      <c r="G168" s="129">
        <v>873.8</v>
      </c>
      <c r="H168" s="129">
        <v>0</v>
      </c>
      <c r="I168" s="129">
        <v>0</v>
      </c>
      <c r="J168" s="44">
        <f>I168/G168*100</f>
        <v>0</v>
      </c>
      <c r="K168" s="44"/>
    </row>
    <row r="169" spans="1:11" ht="27" customHeight="1" x14ac:dyDescent="0.2">
      <c r="A169" s="125"/>
      <c r="B169" s="125">
        <v>3224</v>
      </c>
      <c r="C169" s="161" t="s">
        <v>381</v>
      </c>
      <c r="D169" s="126">
        <v>47300</v>
      </c>
      <c r="E169" s="129">
        <v>0</v>
      </c>
      <c r="F169" s="129">
        <v>0</v>
      </c>
      <c r="G169" s="129">
        <v>0</v>
      </c>
      <c r="H169" s="129">
        <v>2000</v>
      </c>
      <c r="I169" s="129">
        <v>697.25</v>
      </c>
      <c r="J169" s="44">
        <v>0</v>
      </c>
      <c r="K169" s="44"/>
    </row>
    <row r="170" spans="1:11" ht="27" customHeight="1" x14ac:dyDescent="0.2">
      <c r="A170" s="125">
        <v>213377</v>
      </c>
      <c r="B170" s="125">
        <v>3225</v>
      </c>
      <c r="C170" s="161" t="s">
        <v>263</v>
      </c>
      <c r="D170" s="126">
        <v>55330</v>
      </c>
      <c r="E170" s="129">
        <v>1100</v>
      </c>
      <c r="F170" s="129">
        <v>0</v>
      </c>
      <c r="G170" s="129">
        <v>0</v>
      </c>
      <c r="H170" s="129">
        <v>1000</v>
      </c>
      <c r="I170" s="129">
        <v>1000</v>
      </c>
      <c r="J170" s="44">
        <f t="shared" ref="J170:J171" si="9">G170/E170*100</f>
        <v>0</v>
      </c>
      <c r="K170" s="44"/>
    </row>
    <row r="171" spans="1:11" ht="27" customHeight="1" x14ac:dyDescent="0.2">
      <c r="A171" s="125">
        <v>213378</v>
      </c>
      <c r="B171" s="125">
        <v>3225</v>
      </c>
      <c r="C171" s="161" t="s">
        <v>263</v>
      </c>
      <c r="D171" s="126">
        <v>47300</v>
      </c>
      <c r="E171" s="129">
        <v>8793.5</v>
      </c>
      <c r="F171" s="129">
        <v>0</v>
      </c>
      <c r="G171" s="129">
        <v>0</v>
      </c>
      <c r="H171" s="129">
        <v>2900</v>
      </c>
      <c r="I171" s="129">
        <v>149.9</v>
      </c>
      <c r="J171" s="44">
        <f t="shared" si="9"/>
        <v>0</v>
      </c>
      <c r="K171" s="44"/>
    </row>
    <row r="172" spans="1:11" ht="27" customHeight="1" x14ac:dyDescent="0.2">
      <c r="A172" s="125"/>
      <c r="B172" s="125">
        <v>3227</v>
      </c>
      <c r="C172" s="161" t="s">
        <v>379</v>
      </c>
      <c r="D172" s="126">
        <v>47300</v>
      </c>
      <c r="E172" s="129">
        <v>0</v>
      </c>
      <c r="F172" s="129">
        <v>0</v>
      </c>
      <c r="G172" s="129">
        <v>0</v>
      </c>
      <c r="H172" s="129">
        <v>400</v>
      </c>
      <c r="I172" s="129">
        <v>365.63</v>
      </c>
      <c r="J172" s="44">
        <v>0</v>
      </c>
      <c r="K172" s="44"/>
    </row>
    <row r="173" spans="1:11" ht="27" customHeight="1" x14ac:dyDescent="0.2">
      <c r="A173" s="125"/>
      <c r="B173" s="125">
        <v>323</v>
      </c>
      <c r="C173" s="161" t="s">
        <v>200</v>
      </c>
      <c r="D173" s="126"/>
      <c r="E173" s="129">
        <f>E174+E176+E177+E178+E179</f>
        <v>17637.5</v>
      </c>
      <c r="F173" s="129">
        <v>14100</v>
      </c>
      <c r="G173" s="129">
        <v>660</v>
      </c>
      <c r="H173" s="129">
        <f>H174+H175+H176+H177+H178+H179</f>
        <v>16000</v>
      </c>
      <c r="I173" s="129">
        <f>I175+I176+I177+I178+I179+I174</f>
        <v>13416.42</v>
      </c>
      <c r="J173" s="44">
        <f>I173/G173*100</f>
        <v>2032.7909090909093</v>
      </c>
      <c r="K173" s="44">
        <f>I173/H173*100</f>
        <v>83.852625000000003</v>
      </c>
    </row>
    <row r="174" spans="1:11" ht="27" customHeight="1" x14ac:dyDescent="0.2">
      <c r="A174" s="125">
        <v>213379</v>
      </c>
      <c r="B174" s="125">
        <v>3231</v>
      </c>
      <c r="C174" s="161" t="s">
        <v>201</v>
      </c>
      <c r="D174" s="126">
        <v>55330</v>
      </c>
      <c r="E174" s="129">
        <v>1100</v>
      </c>
      <c r="F174" s="129">
        <v>0</v>
      </c>
      <c r="G174" s="129">
        <v>0</v>
      </c>
      <c r="H174" s="129">
        <v>1000</v>
      </c>
      <c r="I174" s="129">
        <v>0</v>
      </c>
      <c r="J174" s="44">
        <v>0</v>
      </c>
      <c r="K174" s="44"/>
    </row>
    <row r="175" spans="1:11" ht="27" customHeight="1" x14ac:dyDescent="0.2">
      <c r="A175" s="125"/>
      <c r="B175" s="125">
        <v>3232</v>
      </c>
      <c r="C175" s="161" t="s">
        <v>380</v>
      </c>
      <c r="D175" s="126">
        <v>47300</v>
      </c>
      <c r="E175" s="129">
        <v>0</v>
      </c>
      <c r="F175" s="129">
        <v>0</v>
      </c>
      <c r="G175" s="129">
        <v>0</v>
      </c>
      <c r="H175" s="129">
        <v>2000</v>
      </c>
      <c r="I175" s="129">
        <v>1425</v>
      </c>
      <c r="J175" s="44">
        <v>0</v>
      </c>
      <c r="K175" s="44"/>
    </row>
    <row r="176" spans="1:11" ht="27" customHeight="1" x14ac:dyDescent="0.2">
      <c r="A176" s="125">
        <v>213380</v>
      </c>
      <c r="B176" s="125">
        <v>3234</v>
      </c>
      <c r="C176" s="161" t="s">
        <v>203</v>
      </c>
      <c r="D176" s="126">
        <v>55330</v>
      </c>
      <c r="E176" s="129">
        <v>3500</v>
      </c>
      <c r="F176" s="129">
        <v>0</v>
      </c>
      <c r="G176" s="129">
        <v>0</v>
      </c>
      <c r="H176" s="129">
        <v>3000</v>
      </c>
      <c r="I176" s="129">
        <v>1851.87</v>
      </c>
      <c r="J176" s="44">
        <v>0</v>
      </c>
      <c r="K176" s="44"/>
    </row>
    <row r="177" spans="1:11" ht="27" customHeight="1" x14ac:dyDescent="0.2">
      <c r="A177" s="125">
        <v>213381</v>
      </c>
      <c r="B177" s="125">
        <v>3234</v>
      </c>
      <c r="C177" s="161" t="s">
        <v>203</v>
      </c>
      <c r="D177" s="126">
        <v>47300</v>
      </c>
      <c r="E177" s="129">
        <v>4795</v>
      </c>
      <c r="F177" s="129">
        <v>0</v>
      </c>
      <c r="G177" s="129">
        <v>0</v>
      </c>
      <c r="H177" s="129">
        <v>3000</v>
      </c>
      <c r="I177" s="129">
        <v>3149.55</v>
      </c>
      <c r="J177" s="44">
        <v>0</v>
      </c>
      <c r="K177" s="44"/>
    </row>
    <row r="178" spans="1:11" ht="27" customHeight="1" x14ac:dyDescent="0.2">
      <c r="A178" s="125">
        <v>213382</v>
      </c>
      <c r="B178" s="125">
        <v>3236</v>
      </c>
      <c r="C178" s="161" t="s">
        <v>219</v>
      </c>
      <c r="D178" s="126">
        <v>47300</v>
      </c>
      <c r="E178" s="129">
        <v>3867.5</v>
      </c>
      <c r="F178" s="129">
        <v>0</v>
      </c>
      <c r="G178" s="129">
        <v>660</v>
      </c>
      <c r="H178" s="129">
        <v>4000</v>
      </c>
      <c r="I178" s="129">
        <v>3990</v>
      </c>
      <c r="J178" s="44">
        <f>I178/G178*100</f>
        <v>604.54545454545462</v>
      </c>
      <c r="K178" s="44"/>
    </row>
    <row r="179" spans="1:11" ht="27" customHeight="1" x14ac:dyDescent="0.2">
      <c r="A179" s="125">
        <v>213383</v>
      </c>
      <c r="B179" s="125">
        <v>3236</v>
      </c>
      <c r="C179" s="161" t="s">
        <v>219</v>
      </c>
      <c r="D179" s="126">
        <v>55330</v>
      </c>
      <c r="E179" s="129">
        <v>4375</v>
      </c>
      <c r="F179" s="129">
        <v>0</v>
      </c>
      <c r="G179" s="129">
        <v>0</v>
      </c>
      <c r="H179" s="129">
        <v>3000</v>
      </c>
      <c r="I179" s="129">
        <v>3000</v>
      </c>
      <c r="J179" s="44">
        <v>0</v>
      </c>
      <c r="K179" s="44"/>
    </row>
    <row r="180" spans="1:11" ht="27" customHeight="1" x14ac:dyDescent="0.2">
      <c r="A180" s="125"/>
      <c r="B180" s="125" t="s">
        <v>186</v>
      </c>
      <c r="C180" s="161"/>
      <c r="D180" s="126"/>
      <c r="E180" s="129"/>
      <c r="F180" s="129"/>
      <c r="G180" s="129"/>
      <c r="H180" s="129"/>
      <c r="I180" s="129"/>
      <c r="J180" s="128"/>
      <c r="K180" s="128"/>
    </row>
    <row r="181" spans="1:11" ht="27" customHeight="1" x14ac:dyDescent="0.2">
      <c r="A181" s="143" t="s">
        <v>264</v>
      </c>
      <c r="B181" s="143" t="s">
        <v>265</v>
      </c>
      <c r="C181" s="162"/>
      <c r="D181" s="144"/>
      <c r="E181" s="145">
        <f>E182</f>
        <v>196353.52</v>
      </c>
      <c r="F181" s="145">
        <v>242940</v>
      </c>
      <c r="G181" s="145">
        <v>217799.47</v>
      </c>
      <c r="H181" s="145">
        <f>H182</f>
        <v>194700</v>
      </c>
      <c r="I181" s="145">
        <f>I182</f>
        <v>155316.74</v>
      </c>
      <c r="J181" s="146">
        <f>I181/G181*100</f>
        <v>71.311808059037048</v>
      </c>
      <c r="K181" s="146">
        <f>I181/H181*100</f>
        <v>79.772336928608112</v>
      </c>
    </row>
    <row r="182" spans="1:11" ht="27" customHeight="1" x14ac:dyDescent="0.2">
      <c r="A182" s="125"/>
      <c r="B182" s="125">
        <v>3</v>
      </c>
      <c r="C182" s="161" t="s">
        <v>189</v>
      </c>
      <c r="D182" s="126"/>
      <c r="E182" s="129">
        <f>E183+E196</f>
        <v>196353.52</v>
      </c>
      <c r="F182" s="129">
        <v>242940</v>
      </c>
      <c r="G182" s="129">
        <v>217799.47</v>
      </c>
      <c r="H182" s="129">
        <f>H183+H196</f>
        <v>194700</v>
      </c>
      <c r="I182" s="129">
        <f>I183+I196</f>
        <v>155316.74</v>
      </c>
      <c r="J182" s="44">
        <f>I182/G182*100</f>
        <v>71.311808059037048</v>
      </c>
      <c r="K182" s="44">
        <f>I182/H182*100</f>
        <v>79.772336928608112</v>
      </c>
    </row>
    <row r="183" spans="1:11" ht="27" customHeight="1" x14ac:dyDescent="0.2">
      <c r="A183" s="125"/>
      <c r="B183" s="125">
        <v>31</v>
      </c>
      <c r="C183" s="161" t="s">
        <v>231</v>
      </c>
      <c r="D183" s="126"/>
      <c r="E183" s="129">
        <f>E184+E192+E189</f>
        <v>193583.68</v>
      </c>
      <c r="F183" s="129">
        <v>203440</v>
      </c>
      <c r="G183" s="129">
        <v>205763.57</v>
      </c>
      <c r="H183" s="129">
        <f>H184+H189+H192</f>
        <v>186800</v>
      </c>
      <c r="I183" s="129">
        <f>I184+I192+I189</f>
        <v>152129.22999999998</v>
      </c>
      <c r="J183" s="44">
        <f>I183/G183*100</f>
        <v>73.933996187954932</v>
      </c>
      <c r="K183" s="44">
        <f>I183/H183*100</f>
        <v>81.439630620985</v>
      </c>
    </row>
    <row r="184" spans="1:11" ht="27" customHeight="1" x14ac:dyDescent="0.2">
      <c r="A184" s="125"/>
      <c r="B184" s="125">
        <v>311</v>
      </c>
      <c r="C184" s="161" t="s">
        <v>232</v>
      </c>
      <c r="D184" s="126"/>
      <c r="E184" s="129">
        <f>E185+E186+E187+E188</f>
        <v>161127.71</v>
      </c>
      <c r="F184" s="129">
        <v>161270</v>
      </c>
      <c r="G184" s="129">
        <v>166247.47</v>
      </c>
      <c r="H184" s="129">
        <f>H185+H186+H187+H188</f>
        <v>151070</v>
      </c>
      <c r="I184" s="129">
        <f>I185+I186+I187+I188</f>
        <v>124013.12</v>
      </c>
      <c r="J184" s="44">
        <f>I184/G184*100</f>
        <v>74.59549309231592</v>
      </c>
      <c r="K184" s="44">
        <f>I184/H184*100</f>
        <v>82.089839147415105</v>
      </c>
    </row>
    <row r="185" spans="1:11" ht="27" customHeight="1" x14ac:dyDescent="0.2">
      <c r="A185" s="125">
        <v>213384</v>
      </c>
      <c r="B185" s="125">
        <v>3111</v>
      </c>
      <c r="C185" s="161" t="s">
        <v>233</v>
      </c>
      <c r="D185" s="126">
        <v>55047</v>
      </c>
      <c r="E185" s="129">
        <v>744.81</v>
      </c>
      <c r="F185" s="129">
        <v>0</v>
      </c>
      <c r="G185" s="129">
        <v>0</v>
      </c>
      <c r="H185" s="129">
        <v>1670</v>
      </c>
      <c r="I185" s="129">
        <v>0</v>
      </c>
      <c r="J185" s="44">
        <v>0</v>
      </c>
      <c r="K185" s="44"/>
    </row>
    <row r="186" spans="1:11" ht="27" customHeight="1" x14ac:dyDescent="0.2">
      <c r="A186" s="125">
        <v>213385</v>
      </c>
      <c r="B186" s="125">
        <v>3111</v>
      </c>
      <c r="C186" s="161" t="s">
        <v>233</v>
      </c>
      <c r="D186" s="126">
        <v>47300</v>
      </c>
      <c r="E186" s="129">
        <v>801.84</v>
      </c>
      <c r="F186" s="129">
        <v>0</v>
      </c>
      <c r="G186" s="129">
        <v>0</v>
      </c>
      <c r="H186" s="129">
        <v>1500</v>
      </c>
      <c r="I186" s="129">
        <v>0</v>
      </c>
      <c r="J186" s="44">
        <v>0</v>
      </c>
      <c r="K186" s="44"/>
    </row>
    <row r="187" spans="1:11" ht="27" customHeight="1" x14ac:dyDescent="0.2">
      <c r="A187" s="125">
        <v>213386</v>
      </c>
      <c r="B187" s="125">
        <v>3111</v>
      </c>
      <c r="C187" s="161" t="s">
        <v>266</v>
      </c>
      <c r="D187" s="126">
        <v>55217</v>
      </c>
      <c r="E187" s="129">
        <v>116952.7</v>
      </c>
      <c r="F187" s="129">
        <v>0</v>
      </c>
      <c r="G187" s="129">
        <v>114470.35</v>
      </c>
      <c r="H187" s="129">
        <v>85400</v>
      </c>
      <c r="I187" s="129">
        <v>73738.16</v>
      </c>
      <c r="J187" s="44">
        <f t="shared" ref="J187:J192" si="10">I187/G187*100</f>
        <v>64.416820600268977</v>
      </c>
      <c r="K187" s="44"/>
    </row>
    <row r="188" spans="1:11" ht="27" customHeight="1" x14ac:dyDescent="0.2">
      <c r="A188" s="125">
        <v>213387</v>
      </c>
      <c r="B188" s="125">
        <v>3111</v>
      </c>
      <c r="C188" s="161" t="s">
        <v>267</v>
      </c>
      <c r="D188" s="126">
        <v>55330</v>
      </c>
      <c r="E188" s="129">
        <v>42628.36</v>
      </c>
      <c r="F188" s="129">
        <v>0</v>
      </c>
      <c r="G188" s="129">
        <v>51777.120000000003</v>
      </c>
      <c r="H188" s="129">
        <v>62500</v>
      </c>
      <c r="I188" s="129">
        <v>50274.96</v>
      </c>
      <c r="J188" s="44">
        <f t="shared" si="10"/>
        <v>97.098795761525551</v>
      </c>
      <c r="K188" s="44"/>
    </row>
    <row r="189" spans="1:11" ht="27" customHeight="1" x14ac:dyDescent="0.2">
      <c r="A189" s="125"/>
      <c r="B189" s="125">
        <v>312</v>
      </c>
      <c r="C189" s="161" t="s">
        <v>237</v>
      </c>
      <c r="D189" s="126"/>
      <c r="E189" s="129">
        <f>E190+E191</f>
        <v>6300</v>
      </c>
      <c r="F189" s="129">
        <v>10940</v>
      </c>
      <c r="G189" s="129">
        <v>10260</v>
      </c>
      <c r="H189" s="129">
        <f>H190+H191</f>
        <v>7700</v>
      </c>
      <c r="I189" s="129">
        <f>I190+I191</f>
        <v>7700</v>
      </c>
      <c r="J189" s="44">
        <f t="shared" si="10"/>
        <v>75.048732943469787</v>
      </c>
      <c r="K189" s="44">
        <f>I189/H189*100</f>
        <v>100</v>
      </c>
    </row>
    <row r="190" spans="1:11" ht="27" customHeight="1" x14ac:dyDescent="0.2">
      <c r="A190" s="125">
        <v>213388</v>
      </c>
      <c r="B190" s="125">
        <v>3121</v>
      </c>
      <c r="C190" s="161" t="s">
        <v>237</v>
      </c>
      <c r="D190" s="126">
        <v>55217</v>
      </c>
      <c r="E190" s="129">
        <v>4137</v>
      </c>
      <c r="F190" s="129">
        <v>0</v>
      </c>
      <c r="G190" s="129">
        <v>7246.56</v>
      </c>
      <c r="H190" s="129">
        <v>4200</v>
      </c>
      <c r="I190" s="129">
        <v>4200</v>
      </c>
      <c r="J190" s="44">
        <f t="shared" si="10"/>
        <v>57.958534808240046</v>
      </c>
      <c r="K190" s="44"/>
    </row>
    <row r="191" spans="1:11" ht="27" customHeight="1" x14ac:dyDescent="0.2">
      <c r="A191" s="125">
        <v>213389</v>
      </c>
      <c r="B191" s="125">
        <v>3121</v>
      </c>
      <c r="C191" s="161" t="s">
        <v>237</v>
      </c>
      <c r="D191" s="126">
        <v>55330</v>
      </c>
      <c r="E191" s="129">
        <v>2163</v>
      </c>
      <c r="F191" s="129">
        <v>0</v>
      </c>
      <c r="G191" s="129">
        <v>3013.44</v>
      </c>
      <c r="H191" s="129">
        <v>3500</v>
      </c>
      <c r="I191" s="129">
        <v>3500</v>
      </c>
      <c r="J191" s="44">
        <f t="shared" si="10"/>
        <v>116.14633110332377</v>
      </c>
      <c r="K191" s="44"/>
    </row>
    <row r="192" spans="1:11" ht="27" customHeight="1" x14ac:dyDescent="0.2">
      <c r="A192" s="125"/>
      <c r="B192" s="125">
        <v>313</v>
      </c>
      <c r="C192" s="161" t="s">
        <v>238</v>
      </c>
      <c r="D192" s="126"/>
      <c r="E192" s="129">
        <f>E193+E194+E195</f>
        <v>26155.969999999998</v>
      </c>
      <c r="F192" s="129">
        <v>31230</v>
      </c>
      <c r="G192" s="129">
        <v>29256.1</v>
      </c>
      <c r="H192" s="129">
        <f>H193+H194+H195</f>
        <v>28030</v>
      </c>
      <c r="I192" s="129">
        <f>I194+I195</f>
        <v>20416.11</v>
      </c>
      <c r="J192" s="44">
        <f t="shared" si="10"/>
        <v>69.784113398573297</v>
      </c>
      <c r="K192" s="44">
        <f>I192/H192*100</f>
        <v>72.836639315019625</v>
      </c>
    </row>
    <row r="193" spans="1:11" ht="27" customHeight="1" x14ac:dyDescent="0.2">
      <c r="A193" s="125">
        <v>213390</v>
      </c>
      <c r="B193" s="125">
        <v>3132</v>
      </c>
      <c r="C193" s="161" t="s">
        <v>239</v>
      </c>
      <c r="D193" s="126">
        <v>55047</v>
      </c>
      <c r="E193" s="129">
        <v>255.19</v>
      </c>
      <c r="F193" s="129">
        <v>0</v>
      </c>
      <c r="G193" s="129">
        <v>0</v>
      </c>
      <c r="H193" s="129">
        <v>330</v>
      </c>
      <c r="I193" s="129">
        <v>0</v>
      </c>
      <c r="J193" s="44">
        <f t="shared" ref="J193" si="11">G193/E193*100</f>
        <v>0</v>
      </c>
      <c r="K193" s="44"/>
    </row>
    <row r="194" spans="1:11" ht="27" customHeight="1" x14ac:dyDescent="0.2">
      <c r="A194" s="125">
        <v>213391</v>
      </c>
      <c r="B194" s="125">
        <v>3132</v>
      </c>
      <c r="C194" s="161" t="s">
        <v>239</v>
      </c>
      <c r="D194" s="126">
        <v>55217</v>
      </c>
      <c r="E194" s="129">
        <v>18850.55</v>
      </c>
      <c r="F194" s="129">
        <v>0</v>
      </c>
      <c r="G194" s="129">
        <v>20855.45</v>
      </c>
      <c r="H194" s="129">
        <v>16400</v>
      </c>
      <c r="I194" s="129">
        <v>12128.84</v>
      </c>
      <c r="J194" s="44">
        <f t="shared" ref="J194:J199" si="12">I194/G194*100</f>
        <v>58.156692854865277</v>
      </c>
      <c r="K194" s="44"/>
    </row>
    <row r="195" spans="1:11" ht="27" customHeight="1" x14ac:dyDescent="0.2">
      <c r="A195" s="125">
        <v>213392</v>
      </c>
      <c r="B195" s="125">
        <v>3132</v>
      </c>
      <c r="C195" s="161" t="s">
        <v>239</v>
      </c>
      <c r="D195" s="126">
        <v>55330</v>
      </c>
      <c r="E195" s="129">
        <v>7050.23</v>
      </c>
      <c r="F195" s="129">
        <v>0</v>
      </c>
      <c r="G195" s="129">
        <v>8400.65</v>
      </c>
      <c r="H195" s="129">
        <v>11300</v>
      </c>
      <c r="I195" s="129">
        <v>8287.27</v>
      </c>
      <c r="J195" s="44">
        <f t="shared" si="12"/>
        <v>98.650342533018289</v>
      </c>
      <c r="K195" s="44"/>
    </row>
    <row r="196" spans="1:11" ht="27" customHeight="1" x14ac:dyDescent="0.2">
      <c r="A196" s="125"/>
      <c r="B196" s="125">
        <v>32</v>
      </c>
      <c r="C196" s="161" t="s">
        <v>190</v>
      </c>
      <c r="D196" s="126"/>
      <c r="E196" s="129">
        <f>E197</f>
        <v>2769.84</v>
      </c>
      <c r="F196" s="129">
        <v>39500</v>
      </c>
      <c r="G196" s="129">
        <v>12035.9</v>
      </c>
      <c r="H196" s="129">
        <f>H197+H200</f>
        <v>7900</v>
      </c>
      <c r="I196" s="129">
        <f>I197</f>
        <v>3187.51</v>
      </c>
      <c r="J196" s="44">
        <f t="shared" si="12"/>
        <v>26.483353966051563</v>
      </c>
      <c r="K196" s="44">
        <f>I196/H196*100</f>
        <v>40.348227848101267</v>
      </c>
    </row>
    <row r="197" spans="1:11" ht="27" customHeight="1" x14ac:dyDescent="0.2">
      <c r="A197" s="125"/>
      <c r="B197" s="125">
        <v>321</v>
      </c>
      <c r="C197" s="161" t="s">
        <v>191</v>
      </c>
      <c r="D197" s="126"/>
      <c r="E197" s="129">
        <f>E198+E199</f>
        <v>2769.84</v>
      </c>
      <c r="F197" s="129">
        <v>2500</v>
      </c>
      <c r="G197" s="129">
        <v>2262.31</v>
      </c>
      <c r="H197" s="129">
        <f>H198+H199</f>
        <v>4900</v>
      </c>
      <c r="I197" s="129">
        <f>I198+I199</f>
        <v>3187.51</v>
      </c>
      <c r="J197" s="44">
        <f t="shared" si="12"/>
        <v>140.89625206094655</v>
      </c>
      <c r="K197" s="44">
        <f>I197/H197*100</f>
        <v>65.051224489795928</v>
      </c>
    </row>
    <row r="198" spans="1:11" ht="27" customHeight="1" x14ac:dyDescent="0.2">
      <c r="A198" s="125">
        <v>213393</v>
      </c>
      <c r="B198" s="125">
        <v>3212</v>
      </c>
      <c r="C198" s="161" t="s">
        <v>242</v>
      </c>
      <c r="D198" s="126">
        <v>55217</v>
      </c>
      <c r="E198" s="129">
        <v>2553.84</v>
      </c>
      <c r="F198" s="129">
        <v>0</v>
      </c>
      <c r="G198" s="129">
        <v>1532.99</v>
      </c>
      <c r="H198" s="129">
        <v>2500</v>
      </c>
      <c r="I198" s="129">
        <v>1766.61</v>
      </c>
      <c r="J198" s="44">
        <f t="shared" si="12"/>
        <v>115.23949927918642</v>
      </c>
      <c r="K198" s="44"/>
    </row>
    <row r="199" spans="1:11" ht="27" customHeight="1" x14ac:dyDescent="0.2">
      <c r="A199" s="125">
        <v>213394</v>
      </c>
      <c r="B199" s="125">
        <v>3212</v>
      </c>
      <c r="C199" s="161" t="s">
        <v>242</v>
      </c>
      <c r="D199" s="126">
        <v>55330</v>
      </c>
      <c r="E199" s="129">
        <v>216</v>
      </c>
      <c r="F199" s="129">
        <v>0</v>
      </c>
      <c r="G199" s="129">
        <v>729.32</v>
      </c>
      <c r="H199" s="129">
        <v>2400</v>
      </c>
      <c r="I199" s="129">
        <v>1420.9</v>
      </c>
      <c r="J199" s="44">
        <f t="shared" si="12"/>
        <v>194.82531673339548</v>
      </c>
      <c r="K199" s="44"/>
    </row>
    <row r="200" spans="1:11" ht="27" customHeight="1" x14ac:dyDescent="0.2">
      <c r="A200" s="125"/>
      <c r="B200" s="125">
        <v>323</v>
      </c>
      <c r="C200" s="161" t="s">
        <v>200</v>
      </c>
      <c r="D200" s="126"/>
      <c r="E200" s="129">
        <v>0</v>
      </c>
      <c r="F200" s="129">
        <v>37000</v>
      </c>
      <c r="G200" s="129">
        <v>9773.59</v>
      </c>
      <c r="H200" s="129">
        <f>H201</f>
        <v>3000</v>
      </c>
      <c r="I200" s="129">
        <v>0</v>
      </c>
      <c r="J200" s="44">
        <v>0</v>
      </c>
      <c r="K200" s="44">
        <f>I200/H200*100</f>
        <v>0</v>
      </c>
    </row>
    <row r="201" spans="1:11" ht="27" customHeight="1" x14ac:dyDescent="0.2">
      <c r="A201" s="125">
        <v>213395</v>
      </c>
      <c r="B201" s="125">
        <v>3237</v>
      </c>
      <c r="C201" s="161" t="s">
        <v>204</v>
      </c>
      <c r="D201" s="126">
        <v>55217</v>
      </c>
      <c r="E201" s="129">
        <v>0</v>
      </c>
      <c r="F201" s="129">
        <v>0</v>
      </c>
      <c r="G201" s="129">
        <v>9773.59</v>
      </c>
      <c r="H201" s="129">
        <v>3000</v>
      </c>
      <c r="I201" s="129">
        <v>0</v>
      </c>
      <c r="J201" s="44">
        <v>0</v>
      </c>
      <c r="K201" s="44"/>
    </row>
    <row r="202" spans="1:11" ht="27" customHeight="1" x14ac:dyDescent="0.2">
      <c r="A202" s="125"/>
      <c r="B202" s="125" t="s">
        <v>252</v>
      </c>
      <c r="C202" s="161"/>
      <c r="D202" s="126"/>
      <c r="E202" s="129"/>
      <c r="F202" s="129"/>
      <c r="G202" s="129"/>
      <c r="H202" s="129"/>
      <c r="I202" s="129"/>
      <c r="J202" s="44"/>
      <c r="K202" s="128"/>
    </row>
    <row r="203" spans="1:11" ht="27" customHeight="1" x14ac:dyDescent="0.2">
      <c r="A203" s="143" t="s">
        <v>268</v>
      </c>
      <c r="B203" s="143" t="s">
        <v>269</v>
      </c>
      <c r="C203" s="162"/>
      <c r="D203" s="144"/>
      <c r="E203" s="145">
        <f>E204</f>
        <v>22567.17</v>
      </c>
      <c r="F203" s="145">
        <v>54800</v>
      </c>
      <c r="G203" s="145">
        <f t="shared" ref="G203:I204" si="13">G204</f>
        <v>16681.170000000002</v>
      </c>
      <c r="H203" s="145">
        <f t="shared" si="13"/>
        <v>60300</v>
      </c>
      <c r="I203" s="145">
        <f t="shared" si="13"/>
        <v>40482.6</v>
      </c>
      <c r="J203" s="146">
        <f>I203/G203*100</f>
        <v>242.68441602117835</v>
      </c>
      <c r="K203" s="146">
        <f>I203/H203*100</f>
        <v>67.135323383084582</v>
      </c>
    </row>
    <row r="204" spans="1:11" ht="27" customHeight="1" x14ac:dyDescent="0.2">
      <c r="A204" s="125"/>
      <c r="B204" s="125">
        <v>3</v>
      </c>
      <c r="C204" s="161" t="s">
        <v>189</v>
      </c>
      <c r="D204" s="126"/>
      <c r="E204" s="129">
        <f>E205</f>
        <v>22567.17</v>
      </c>
      <c r="F204" s="129">
        <v>54800</v>
      </c>
      <c r="G204" s="129">
        <f t="shared" si="13"/>
        <v>16681.170000000002</v>
      </c>
      <c r="H204" s="129">
        <f t="shared" si="13"/>
        <v>60300</v>
      </c>
      <c r="I204" s="129">
        <f t="shared" si="13"/>
        <v>40482.6</v>
      </c>
      <c r="J204" s="44">
        <f>I204/G204*100</f>
        <v>242.68441602117835</v>
      </c>
      <c r="K204" s="44">
        <f>I204/H204*100</f>
        <v>67.135323383084582</v>
      </c>
    </row>
    <row r="205" spans="1:11" ht="27" customHeight="1" x14ac:dyDescent="0.2">
      <c r="A205" s="125"/>
      <c r="B205" s="125">
        <v>32</v>
      </c>
      <c r="C205" s="161" t="s">
        <v>190</v>
      </c>
      <c r="D205" s="126"/>
      <c r="E205" s="129">
        <f>E208+E218</f>
        <v>22567.17</v>
      </c>
      <c r="F205" s="129">
        <v>54800</v>
      </c>
      <c r="G205" s="129">
        <f>G208+G218+G230</f>
        <v>16681.170000000002</v>
      </c>
      <c r="H205" s="129">
        <f>H208+H218+H230</f>
        <v>60300</v>
      </c>
      <c r="I205" s="129">
        <f>I208+I218+I206</f>
        <v>40482.6</v>
      </c>
      <c r="J205" s="44">
        <f>I205/G205*100</f>
        <v>242.68441602117835</v>
      </c>
      <c r="K205" s="44">
        <f>I205/H205*100</f>
        <v>67.135323383084582</v>
      </c>
    </row>
    <row r="206" spans="1:11" ht="27" customHeight="1" x14ac:dyDescent="0.2">
      <c r="A206" s="125"/>
      <c r="B206" s="125">
        <v>321</v>
      </c>
      <c r="C206" s="161" t="s">
        <v>191</v>
      </c>
      <c r="D206" s="126"/>
      <c r="E206" s="129">
        <v>0</v>
      </c>
      <c r="F206" s="129">
        <v>0</v>
      </c>
      <c r="G206" s="129">
        <v>0</v>
      </c>
      <c r="H206" s="129">
        <v>0</v>
      </c>
      <c r="I206" s="129">
        <f>I207</f>
        <v>1074.5999999999999</v>
      </c>
      <c r="J206" s="44">
        <v>0</v>
      </c>
      <c r="K206" s="44">
        <v>0</v>
      </c>
    </row>
    <row r="207" spans="1:11" ht="27" customHeight="1" x14ac:dyDescent="0.2">
      <c r="A207" s="125"/>
      <c r="B207" s="125">
        <v>3212</v>
      </c>
      <c r="C207" s="187" t="s">
        <v>397</v>
      </c>
      <c r="D207" s="126"/>
      <c r="E207" s="129">
        <v>0</v>
      </c>
      <c r="F207" s="129">
        <v>0</v>
      </c>
      <c r="G207" s="129">
        <v>0</v>
      </c>
      <c r="H207" s="129">
        <v>0</v>
      </c>
      <c r="I207" s="129">
        <v>1074.5999999999999</v>
      </c>
      <c r="J207" s="44">
        <v>0</v>
      </c>
      <c r="K207" s="44"/>
    </row>
    <row r="208" spans="1:11" ht="27" customHeight="1" x14ac:dyDescent="0.2">
      <c r="A208" s="125"/>
      <c r="B208" s="125">
        <v>322</v>
      </c>
      <c r="C208" s="161" t="s">
        <v>195</v>
      </c>
      <c r="D208" s="126"/>
      <c r="E208" s="129">
        <f>E209+E210+E213+E214+E215+E216+E217</f>
        <v>11232</v>
      </c>
      <c r="F208" s="129">
        <v>31500</v>
      </c>
      <c r="G208" s="129">
        <f>G213+G214+G215+G216+G217</f>
        <v>12970.52</v>
      </c>
      <c r="H208" s="129">
        <f>H209+H210+H211+H212+H213+H214+H215+H216+H217</f>
        <v>24000</v>
      </c>
      <c r="I208" s="129">
        <f>I210+I213+I214+I215+I217+I212</f>
        <v>18543</v>
      </c>
      <c r="J208" s="44">
        <f>I208/G208*100</f>
        <v>142.96265685570046</v>
      </c>
      <c r="K208" s="44">
        <f>I208/H208*100</f>
        <v>77.262500000000003</v>
      </c>
    </row>
    <row r="209" spans="1:11" ht="27" customHeight="1" x14ac:dyDescent="0.2">
      <c r="A209" s="125">
        <v>213396</v>
      </c>
      <c r="B209" s="125">
        <v>3221</v>
      </c>
      <c r="C209" s="161" t="s">
        <v>196</v>
      </c>
      <c r="D209" s="126">
        <v>55217</v>
      </c>
      <c r="E209" s="129">
        <v>2356</v>
      </c>
      <c r="F209" s="129">
        <v>0</v>
      </c>
      <c r="G209" s="129">
        <v>0</v>
      </c>
      <c r="H209" s="129">
        <v>2000</v>
      </c>
      <c r="I209" s="129">
        <v>0</v>
      </c>
      <c r="J209" s="44">
        <v>0</v>
      </c>
      <c r="K209" s="44"/>
    </row>
    <row r="210" spans="1:11" ht="27" customHeight="1" x14ac:dyDescent="0.2">
      <c r="A210" s="125"/>
      <c r="B210" s="125">
        <v>3221</v>
      </c>
      <c r="C210" s="163" t="s">
        <v>196</v>
      </c>
      <c r="D210" s="148">
        <v>55330</v>
      </c>
      <c r="E210" s="129">
        <v>2356</v>
      </c>
      <c r="F210" s="129">
        <v>0</v>
      </c>
      <c r="G210" s="129">
        <v>0</v>
      </c>
      <c r="H210" s="129">
        <v>0</v>
      </c>
      <c r="I210" s="129">
        <v>1000</v>
      </c>
      <c r="J210" s="44">
        <v>0</v>
      </c>
      <c r="K210" s="44"/>
    </row>
    <row r="211" spans="1:11" ht="27" customHeight="1" x14ac:dyDescent="0.2">
      <c r="A211" s="125"/>
      <c r="B211" s="125">
        <v>3222</v>
      </c>
      <c r="C211" s="163" t="s">
        <v>378</v>
      </c>
      <c r="D211" s="148">
        <v>55330</v>
      </c>
      <c r="E211" s="129">
        <v>0</v>
      </c>
      <c r="F211" s="129">
        <v>0</v>
      </c>
      <c r="G211" s="129">
        <v>0</v>
      </c>
      <c r="H211" s="129">
        <v>2000</v>
      </c>
      <c r="I211" s="129">
        <v>0</v>
      </c>
      <c r="J211" s="44">
        <v>0</v>
      </c>
      <c r="K211" s="44"/>
    </row>
    <row r="212" spans="1:11" ht="27" customHeight="1" x14ac:dyDescent="0.2">
      <c r="A212" s="125"/>
      <c r="B212" s="125">
        <v>3222</v>
      </c>
      <c r="C212" s="163" t="s">
        <v>378</v>
      </c>
      <c r="D212" s="148">
        <v>55217</v>
      </c>
      <c r="E212" s="129">
        <v>0</v>
      </c>
      <c r="F212" s="129">
        <v>0</v>
      </c>
      <c r="G212" s="129">
        <v>0</v>
      </c>
      <c r="H212" s="129">
        <v>2000</v>
      </c>
      <c r="I212" s="129">
        <v>1500</v>
      </c>
      <c r="J212" s="44">
        <v>0</v>
      </c>
      <c r="K212" s="44"/>
    </row>
    <row r="213" spans="1:11" ht="27" customHeight="1" x14ac:dyDescent="0.2">
      <c r="A213" s="125">
        <v>213397</v>
      </c>
      <c r="B213" s="125">
        <v>3223</v>
      </c>
      <c r="C213" s="161" t="s">
        <v>218</v>
      </c>
      <c r="D213" s="126">
        <v>55132</v>
      </c>
      <c r="E213" s="129">
        <v>104</v>
      </c>
      <c r="F213" s="129">
        <v>0</v>
      </c>
      <c r="G213" s="129">
        <v>835.7</v>
      </c>
      <c r="H213" s="129">
        <v>1000</v>
      </c>
      <c r="I213" s="129">
        <v>924</v>
      </c>
      <c r="J213" s="44">
        <f>I213/G213*100</f>
        <v>110.56599258106976</v>
      </c>
      <c r="K213" s="44"/>
    </row>
    <row r="214" spans="1:11" ht="27" customHeight="1" x14ac:dyDescent="0.2">
      <c r="A214" s="125">
        <v>213398</v>
      </c>
      <c r="B214" s="125">
        <v>3223</v>
      </c>
      <c r="C214" s="161" t="s">
        <v>218</v>
      </c>
      <c r="D214" s="126">
        <v>55217</v>
      </c>
      <c r="E214" s="129">
        <v>4752</v>
      </c>
      <c r="F214" s="129">
        <v>0</v>
      </c>
      <c r="G214" s="129">
        <v>4443.84</v>
      </c>
      <c r="H214" s="129">
        <v>10000</v>
      </c>
      <c r="I214" s="129">
        <v>9006</v>
      </c>
      <c r="J214" s="44">
        <f>I214/G214*100</f>
        <v>202.66256210844676</v>
      </c>
      <c r="K214" s="44"/>
    </row>
    <row r="215" spans="1:11" ht="27" customHeight="1" x14ac:dyDescent="0.2">
      <c r="A215" s="125">
        <v>213399</v>
      </c>
      <c r="B215" s="125">
        <v>3223</v>
      </c>
      <c r="C215" s="161" t="s">
        <v>218</v>
      </c>
      <c r="D215" s="126">
        <v>55330</v>
      </c>
      <c r="E215" s="129">
        <v>1664</v>
      </c>
      <c r="F215" s="129">
        <v>0</v>
      </c>
      <c r="G215" s="129">
        <v>5190.9799999999996</v>
      </c>
      <c r="H215" s="129">
        <v>6000</v>
      </c>
      <c r="I215" s="129">
        <v>5130</v>
      </c>
      <c r="J215" s="44">
        <f>I215/G215*100</f>
        <v>98.825269987555345</v>
      </c>
      <c r="K215" s="44"/>
    </row>
    <row r="216" spans="1:11" ht="27" customHeight="1" x14ac:dyDescent="0.2">
      <c r="A216" s="125" t="s">
        <v>270</v>
      </c>
      <c r="B216" s="125">
        <v>3224</v>
      </c>
      <c r="C216" s="161" t="s">
        <v>197</v>
      </c>
      <c r="D216" s="126">
        <v>55330</v>
      </c>
      <c r="E216" s="129">
        <v>0</v>
      </c>
      <c r="F216" s="129">
        <v>0</v>
      </c>
      <c r="G216" s="129">
        <v>0</v>
      </c>
      <c r="H216" s="129">
        <v>0</v>
      </c>
      <c r="I216" s="129">
        <v>0</v>
      </c>
      <c r="J216" s="44">
        <v>0</v>
      </c>
      <c r="K216" s="44"/>
    </row>
    <row r="217" spans="1:11" ht="27" customHeight="1" x14ac:dyDescent="0.2">
      <c r="A217" s="125">
        <v>213400</v>
      </c>
      <c r="B217" s="125">
        <v>3225</v>
      </c>
      <c r="C217" s="161" t="s">
        <v>198</v>
      </c>
      <c r="D217" s="126">
        <v>55217</v>
      </c>
      <c r="E217" s="129">
        <v>0</v>
      </c>
      <c r="F217" s="129">
        <v>0</v>
      </c>
      <c r="G217" s="129">
        <v>2500</v>
      </c>
      <c r="H217" s="129">
        <v>1000</v>
      </c>
      <c r="I217" s="129">
        <v>983</v>
      </c>
      <c r="J217" s="44">
        <f>I217/G217*100</f>
        <v>39.32</v>
      </c>
      <c r="K217" s="44"/>
    </row>
    <row r="218" spans="1:11" ht="27" customHeight="1" x14ac:dyDescent="0.2">
      <c r="A218" s="125"/>
      <c r="B218" s="125">
        <v>323</v>
      </c>
      <c r="C218" s="161" t="s">
        <v>200</v>
      </c>
      <c r="D218" s="126"/>
      <c r="E218" s="129">
        <f>E221+E222+E224+E228</f>
        <v>11335.17</v>
      </c>
      <c r="F218" s="129">
        <v>21800</v>
      </c>
      <c r="G218" s="129">
        <f>G219+G220+G221+G222+G224+G228</f>
        <v>3710.65</v>
      </c>
      <c r="H218" s="129">
        <f>H219+H220+H222+H223+H224+H225+H226+H227+H228+H229</f>
        <v>34800</v>
      </c>
      <c r="I218" s="129">
        <f>I222+I224</f>
        <v>20865</v>
      </c>
      <c r="J218" s="44">
        <f>I218/G218*100</f>
        <v>562.30040558931728</v>
      </c>
      <c r="K218" s="44">
        <f>I218/H218*100</f>
        <v>59.956896551724135</v>
      </c>
    </row>
    <row r="219" spans="1:11" ht="27" customHeight="1" x14ac:dyDescent="0.2">
      <c r="A219" s="125">
        <v>213401</v>
      </c>
      <c r="B219" s="125">
        <v>3231</v>
      </c>
      <c r="C219" s="161" t="s">
        <v>201</v>
      </c>
      <c r="D219" s="126">
        <v>55132</v>
      </c>
      <c r="E219" s="129">
        <v>0</v>
      </c>
      <c r="F219" s="129">
        <v>0</v>
      </c>
      <c r="G219" s="129">
        <v>240</v>
      </c>
      <c r="H219" s="129">
        <v>500</v>
      </c>
      <c r="I219" s="129">
        <v>0</v>
      </c>
      <c r="J219" s="44">
        <f>I219/G219*100</f>
        <v>0</v>
      </c>
      <c r="K219" s="44"/>
    </row>
    <row r="220" spans="1:11" ht="27" customHeight="1" x14ac:dyDescent="0.2">
      <c r="A220" s="125">
        <v>213402</v>
      </c>
      <c r="B220" s="125">
        <v>3231</v>
      </c>
      <c r="C220" s="161" t="s">
        <v>201</v>
      </c>
      <c r="D220" s="126">
        <v>55217</v>
      </c>
      <c r="E220" s="129">
        <v>0</v>
      </c>
      <c r="F220" s="129">
        <v>0</v>
      </c>
      <c r="G220" s="129">
        <v>0</v>
      </c>
      <c r="H220" s="129">
        <v>500</v>
      </c>
      <c r="I220" s="129">
        <v>0</v>
      </c>
      <c r="J220" s="44">
        <v>0</v>
      </c>
      <c r="K220" s="44"/>
    </row>
    <row r="221" spans="1:11" ht="27" customHeight="1" x14ac:dyDescent="0.2">
      <c r="A221" s="125"/>
      <c r="B221" s="125">
        <v>3231</v>
      </c>
      <c r="C221" s="161" t="s">
        <v>201</v>
      </c>
      <c r="D221" s="126">
        <v>55330</v>
      </c>
      <c r="E221" s="129">
        <v>860</v>
      </c>
      <c r="F221" s="129">
        <v>0</v>
      </c>
      <c r="G221" s="129">
        <v>0</v>
      </c>
      <c r="H221" s="129">
        <v>0</v>
      </c>
      <c r="I221" s="129">
        <v>0</v>
      </c>
      <c r="J221" s="44">
        <v>0</v>
      </c>
      <c r="K221" s="44"/>
    </row>
    <row r="222" spans="1:11" ht="27" customHeight="1" x14ac:dyDescent="0.2">
      <c r="A222" s="125">
        <v>213403</v>
      </c>
      <c r="B222" s="125">
        <v>3232</v>
      </c>
      <c r="C222" s="161" t="s">
        <v>202</v>
      </c>
      <c r="D222" s="126">
        <v>55217</v>
      </c>
      <c r="E222" s="129">
        <v>900</v>
      </c>
      <c r="F222" s="129">
        <v>0</v>
      </c>
      <c r="G222" s="129">
        <v>0</v>
      </c>
      <c r="H222" s="129">
        <v>21800</v>
      </c>
      <c r="I222" s="129">
        <v>20065</v>
      </c>
      <c r="J222" s="44">
        <v>0</v>
      </c>
      <c r="K222" s="44"/>
    </row>
    <row r="223" spans="1:11" ht="27" customHeight="1" x14ac:dyDescent="0.2">
      <c r="A223" s="125"/>
      <c r="B223" s="125">
        <v>3235</v>
      </c>
      <c r="C223" s="161" t="s">
        <v>271</v>
      </c>
      <c r="D223" s="126">
        <v>55330</v>
      </c>
      <c r="E223" s="129">
        <v>0</v>
      </c>
      <c r="F223" s="129">
        <v>0</v>
      </c>
      <c r="G223" s="129">
        <v>0</v>
      </c>
      <c r="H223" s="129">
        <v>1000</v>
      </c>
      <c r="I223" s="129">
        <v>0</v>
      </c>
      <c r="J223" s="44">
        <v>0</v>
      </c>
      <c r="K223" s="44"/>
    </row>
    <row r="224" spans="1:11" ht="27" customHeight="1" x14ac:dyDescent="0.2">
      <c r="A224" s="125">
        <v>213404</v>
      </c>
      <c r="B224" s="125">
        <v>3235</v>
      </c>
      <c r="C224" s="161" t="s">
        <v>271</v>
      </c>
      <c r="D224" s="126">
        <v>55217</v>
      </c>
      <c r="E224" s="129">
        <v>3600</v>
      </c>
      <c r="F224" s="129">
        <v>0</v>
      </c>
      <c r="G224" s="129">
        <v>670.65</v>
      </c>
      <c r="H224" s="129">
        <v>3000</v>
      </c>
      <c r="I224" s="129">
        <v>800</v>
      </c>
      <c r="J224" s="44">
        <f>I224/G224*100</f>
        <v>119.28725862968763</v>
      </c>
      <c r="K224" s="44"/>
    </row>
    <row r="225" spans="1:11" ht="27" customHeight="1" x14ac:dyDescent="0.2">
      <c r="A225" s="125"/>
      <c r="B225" s="125">
        <v>3238</v>
      </c>
      <c r="C225" s="161" t="s">
        <v>205</v>
      </c>
      <c r="D225" s="126">
        <v>55217</v>
      </c>
      <c r="E225" s="129">
        <v>0</v>
      </c>
      <c r="F225" s="129">
        <v>0</v>
      </c>
      <c r="G225" s="129">
        <v>0</v>
      </c>
      <c r="H225" s="129">
        <v>2000</v>
      </c>
      <c r="I225" s="129">
        <v>0</v>
      </c>
      <c r="J225" s="44">
        <v>0</v>
      </c>
      <c r="K225" s="44"/>
    </row>
    <row r="226" spans="1:11" ht="27" customHeight="1" x14ac:dyDescent="0.2">
      <c r="A226" s="125"/>
      <c r="B226" s="125">
        <v>3238</v>
      </c>
      <c r="C226" s="161" t="s">
        <v>205</v>
      </c>
      <c r="D226" s="126">
        <v>55330</v>
      </c>
      <c r="E226" s="129">
        <v>0</v>
      </c>
      <c r="F226" s="129">
        <v>0</v>
      </c>
      <c r="G226" s="129">
        <v>0</v>
      </c>
      <c r="H226" s="129">
        <v>2000</v>
      </c>
      <c r="I226" s="129">
        <v>0</v>
      </c>
      <c r="J226" s="44">
        <v>0</v>
      </c>
      <c r="K226" s="44"/>
    </row>
    <row r="227" spans="1:11" ht="27" customHeight="1" x14ac:dyDescent="0.2">
      <c r="A227" s="125"/>
      <c r="B227" s="125">
        <v>3238</v>
      </c>
      <c r="C227" s="161" t="s">
        <v>205</v>
      </c>
      <c r="D227" s="126">
        <v>55132</v>
      </c>
      <c r="E227" s="129">
        <v>0</v>
      </c>
      <c r="F227" s="129">
        <v>0</v>
      </c>
      <c r="G227" s="129">
        <v>0</v>
      </c>
      <c r="H227" s="129">
        <v>1000</v>
      </c>
      <c r="I227" s="129">
        <v>0</v>
      </c>
      <c r="J227" s="44">
        <v>0</v>
      </c>
      <c r="K227" s="44"/>
    </row>
    <row r="228" spans="1:11" ht="27" customHeight="1" x14ac:dyDescent="0.2">
      <c r="A228" s="125">
        <v>213405</v>
      </c>
      <c r="B228" s="125">
        <v>3239</v>
      </c>
      <c r="C228" s="161" t="s">
        <v>206</v>
      </c>
      <c r="D228" s="126">
        <v>55217</v>
      </c>
      <c r="E228" s="129">
        <v>5975.17</v>
      </c>
      <c r="F228" s="129">
        <v>0</v>
      </c>
      <c r="G228" s="129">
        <v>2800</v>
      </c>
      <c r="H228" s="129">
        <v>3000</v>
      </c>
      <c r="I228" s="129">
        <v>0</v>
      </c>
      <c r="J228" s="44">
        <f>I228/G228*100</f>
        <v>0</v>
      </c>
      <c r="K228" s="44"/>
    </row>
    <row r="229" spans="1:11" ht="27" customHeight="1" x14ac:dyDescent="0.2">
      <c r="A229" s="125" t="s">
        <v>272</v>
      </c>
      <c r="B229" s="125">
        <v>3239</v>
      </c>
      <c r="C229" s="161" t="s">
        <v>206</v>
      </c>
      <c r="D229" s="126">
        <v>55330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44">
        <v>0</v>
      </c>
      <c r="K229" s="44"/>
    </row>
    <row r="230" spans="1:11" ht="27" customHeight="1" x14ac:dyDescent="0.2">
      <c r="A230" s="125"/>
      <c r="B230" s="125">
        <v>329</v>
      </c>
      <c r="C230" s="161" t="s">
        <v>207</v>
      </c>
      <c r="D230" s="126"/>
      <c r="E230" s="129">
        <v>0</v>
      </c>
      <c r="F230" s="129">
        <v>1500</v>
      </c>
      <c r="G230" s="129">
        <v>0</v>
      </c>
      <c r="H230" s="129">
        <f>H231</f>
        <v>1500</v>
      </c>
      <c r="I230" s="129">
        <v>0</v>
      </c>
      <c r="J230" s="44">
        <f>G230/F230*100</f>
        <v>0</v>
      </c>
      <c r="K230" s="44">
        <f>I230/H230*100</f>
        <v>0</v>
      </c>
    </row>
    <row r="231" spans="1:11" ht="27" customHeight="1" x14ac:dyDescent="0.2">
      <c r="A231" s="125">
        <v>213406</v>
      </c>
      <c r="B231" s="125">
        <v>3299</v>
      </c>
      <c r="C231" s="161" t="s">
        <v>212</v>
      </c>
      <c r="D231" s="126">
        <v>55217</v>
      </c>
      <c r="E231" s="129">
        <v>0</v>
      </c>
      <c r="F231" s="129">
        <v>0</v>
      </c>
      <c r="G231" s="129">
        <v>0</v>
      </c>
      <c r="H231" s="129">
        <v>1500</v>
      </c>
      <c r="I231" s="129">
        <v>0</v>
      </c>
      <c r="J231" s="44">
        <v>0</v>
      </c>
      <c r="K231" s="44"/>
    </row>
    <row r="232" spans="1:11" ht="27" customHeight="1" x14ac:dyDescent="0.2">
      <c r="A232" s="125"/>
      <c r="B232" s="125" t="s">
        <v>186</v>
      </c>
      <c r="C232" s="161"/>
      <c r="D232" s="126"/>
      <c r="E232" s="129"/>
      <c r="F232" s="129"/>
      <c r="G232" s="129"/>
      <c r="H232" s="129"/>
      <c r="I232" s="129"/>
      <c r="J232" s="44"/>
      <c r="K232" s="128"/>
    </row>
    <row r="233" spans="1:11" ht="27" customHeight="1" x14ac:dyDescent="0.2">
      <c r="A233" s="143" t="s">
        <v>273</v>
      </c>
      <c r="B233" s="143" t="s">
        <v>274</v>
      </c>
      <c r="C233" s="162"/>
      <c r="D233" s="144"/>
      <c r="E233" s="145">
        <f>E234+E238</f>
        <v>96376.9</v>
      </c>
      <c r="F233" s="145">
        <v>103000</v>
      </c>
      <c r="G233" s="145">
        <f>G234+G238</f>
        <v>99948.93</v>
      </c>
      <c r="H233" s="145">
        <f>H234+H238</f>
        <v>95000</v>
      </c>
      <c r="I233" s="145">
        <f>I234+I238</f>
        <v>92312.66</v>
      </c>
      <c r="J233" s="146">
        <f t="shared" ref="J233:J241" si="14">I233/G233*100</f>
        <v>92.359828164243481</v>
      </c>
      <c r="K233" s="146">
        <f>I233/H233*100</f>
        <v>97.17122105263158</v>
      </c>
    </row>
    <row r="234" spans="1:11" ht="27" customHeight="1" x14ac:dyDescent="0.2">
      <c r="A234" s="125"/>
      <c r="B234" s="125">
        <v>3</v>
      </c>
      <c r="C234" s="161" t="s">
        <v>189</v>
      </c>
      <c r="D234" s="126"/>
      <c r="E234" s="129">
        <f>E235</f>
        <v>67124.3</v>
      </c>
      <c r="F234" s="129">
        <v>76000</v>
      </c>
      <c r="G234" s="129">
        <f t="shared" ref="G234:I235" si="15">G235</f>
        <v>74210.58</v>
      </c>
      <c r="H234" s="129">
        <f t="shared" si="15"/>
        <v>75000</v>
      </c>
      <c r="I234" s="129">
        <f t="shared" si="15"/>
        <v>74035.02</v>
      </c>
      <c r="J234" s="44">
        <f t="shared" si="14"/>
        <v>99.763429958369827</v>
      </c>
      <c r="K234" s="44">
        <f>I234/H234*100</f>
        <v>98.713360000000009</v>
      </c>
    </row>
    <row r="235" spans="1:11" ht="27" customHeight="1" x14ac:dyDescent="0.2">
      <c r="A235" s="125"/>
      <c r="B235" s="125">
        <v>32</v>
      </c>
      <c r="C235" s="161" t="s">
        <v>190</v>
      </c>
      <c r="D235" s="126"/>
      <c r="E235" s="129">
        <f>E236</f>
        <v>67124.3</v>
      </c>
      <c r="F235" s="129">
        <v>76000</v>
      </c>
      <c r="G235" s="129">
        <f t="shared" si="15"/>
        <v>74210.58</v>
      </c>
      <c r="H235" s="129">
        <f t="shared" si="15"/>
        <v>75000</v>
      </c>
      <c r="I235" s="129">
        <f t="shared" si="15"/>
        <v>74035.02</v>
      </c>
      <c r="J235" s="44">
        <f t="shared" si="14"/>
        <v>99.763429958369827</v>
      </c>
      <c r="K235" s="44">
        <f>I235/H235*100</f>
        <v>98.713360000000009</v>
      </c>
    </row>
    <row r="236" spans="1:11" ht="27" customHeight="1" x14ac:dyDescent="0.2">
      <c r="A236" s="125"/>
      <c r="B236" s="125">
        <v>322</v>
      </c>
      <c r="C236" s="161" t="s">
        <v>195</v>
      </c>
      <c r="D236" s="126"/>
      <c r="E236" s="129">
        <f>E237</f>
        <v>67124.3</v>
      </c>
      <c r="F236" s="129">
        <v>76000</v>
      </c>
      <c r="G236" s="129">
        <v>74210.58</v>
      </c>
      <c r="H236" s="129">
        <f>H237</f>
        <v>75000</v>
      </c>
      <c r="I236" s="129">
        <f>I237</f>
        <v>74035.02</v>
      </c>
      <c r="J236" s="44">
        <f t="shared" si="14"/>
        <v>99.763429958369827</v>
      </c>
      <c r="K236" s="44">
        <f>I236/H236*100</f>
        <v>98.713360000000009</v>
      </c>
    </row>
    <row r="237" spans="1:11" ht="27" customHeight="1" x14ac:dyDescent="0.2">
      <c r="A237" s="125">
        <v>213407</v>
      </c>
      <c r="B237" s="125">
        <v>3221</v>
      </c>
      <c r="C237" s="161" t="s">
        <v>275</v>
      </c>
      <c r="D237" s="126">
        <v>53082</v>
      </c>
      <c r="E237" s="129">
        <v>67124.3</v>
      </c>
      <c r="F237" s="129">
        <v>0</v>
      </c>
      <c r="G237" s="129">
        <v>74210.58</v>
      </c>
      <c r="H237" s="129">
        <v>75000</v>
      </c>
      <c r="I237" s="129">
        <v>74035.02</v>
      </c>
      <c r="J237" s="44">
        <f t="shared" si="14"/>
        <v>99.763429958369827</v>
      </c>
      <c r="K237" s="44"/>
    </row>
    <row r="238" spans="1:11" ht="27" customHeight="1" x14ac:dyDescent="0.2">
      <c r="A238" s="125"/>
      <c r="B238" s="125">
        <v>4</v>
      </c>
      <c r="C238" s="161" t="s">
        <v>276</v>
      </c>
      <c r="D238" s="126"/>
      <c r="E238" s="129">
        <f>E239</f>
        <v>29252.6</v>
      </c>
      <c r="F238" s="129">
        <v>27000</v>
      </c>
      <c r="G238" s="129">
        <f t="shared" ref="G238:H240" si="16">G239</f>
        <v>25738.35</v>
      </c>
      <c r="H238" s="129">
        <f t="shared" si="16"/>
        <v>20000</v>
      </c>
      <c r="I238" s="129">
        <f>I239</f>
        <v>18277.64</v>
      </c>
      <c r="J238" s="44">
        <f t="shared" si="14"/>
        <v>71.013254540403707</v>
      </c>
      <c r="K238" s="44">
        <f>I238/H238*100</f>
        <v>91.388199999999998</v>
      </c>
    </row>
    <row r="239" spans="1:11" ht="27" customHeight="1" x14ac:dyDescent="0.2">
      <c r="A239" s="125"/>
      <c r="B239" s="125">
        <v>42</v>
      </c>
      <c r="C239" s="163" t="s">
        <v>277</v>
      </c>
      <c r="D239" s="148"/>
      <c r="E239" s="129">
        <f>E240</f>
        <v>29252.6</v>
      </c>
      <c r="F239" s="129">
        <v>27000</v>
      </c>
      <c r="G239" s="129">
        <f t="shared" si="16"/>
        <v>25738.35</v>
      </c>
      <c r="H239" s="129">
        <f t="shared" si="16"/>
        <v>20000</v>
      </c>
      <c r="I239" s="129">
        <f>I240</f>
        <v>18277.64</v>
      </c>
      <c r="J239" s="44">
        <f t="shared" si="14"/>
        <v>71.013254540403707</v>
      </c>
      <c r="K239" s="44">
        <f>I239/H239*100</f>
        <v>91.388199999999998</v>
      </c>
    </row>
    <row r="240" spans="1:11" ht="27" customHeight="1" x14ac:dyDescent="0.2">
      <c r="A240" s="125"/>
      <c r="B240" s="125">
        <v>424</v>
      </c>
      <c r="C240" s="161" t="s">
        <v>278</v>
      </c>
      <c r="D240" s="126"/>
      <c r="E240" s="129">
        <f>E241</f>
        <v>29252.6</v>
      </c>
      <c r="F240" s="129">
        <v>27000</v>
      </c>
      <c r="G240" s="129">
        <f t="shared" si="16"/>
        <v>25738.35</v>
      </c>
      <c r="H240" s="129">
        <f t="shared" si="16"/>
        <v>20000</v>
      </c>
      <c r="I240" s="129">
        <f>I241</f>
        <v>18277.64</v>
      </c>
      <c r="J240" s="44">
        <f t="shared" si="14"/>
        <v>71.013254540403707</v>
      </c>
      <c r="K240" s="44">
        <f>I240/H240*100</f>
        <v>91.388199999999998</v>
      </c>
    </row>
    <row r="241" spans="1:11" ht="27" customHeight="1" x14ac:dyDescent="0.2">
      <c r="A241" s="125">
        <v>213408</v>
      </c>
      <c r="B241" s="125">
        <v>4241</v>
      </c>
      <c r="C241" s="161" t="s">
        <v>279</v>
      </c>
      <c r="D241" s="126">
        <v>53082</v>
      </c>
      <c r="E241" s="129">
        <v>29252.6</v>
      </c>
      <c r="F241" s="129">
        <v>0</v>
      </c>
      <c r="G241" s="129">
        <v>25738.35</v>
      </c>
      <c r="H241" s="129">
        <v>20000</v>
      </c>
      <c r="I241" s="129">
        <v>18277.64</v>
      </c>
      <c r="J241" s="44">
        <f t="shared" si="14"/>
        <v>71.013254540403707</v>
      </c>
      <c r="K241" s="44"/>
    </row>
    <row r="242" spans="1:11" ht="27" customHeight="1" x14ac:dyDescent="0.2">
      <c r="A242" s="125"/>
      <c r="B242" s="125" t="s">
        <v>252</v>
      </c>
      <c r="C242" s="161"/>
      <c r="D242" s="126"/>
      <c r="E242" s="129"/>
      <c r="F242" s="129"/>
      <c r="G242" s="129"/>
      <c r="H242" s="129"/>
      <c r="I242" s="129"/>
      <c r="J242" s="44"/>
      <c r="K242" s="128"/>
    </row>
    <row r="243" spans="1:11" ht="27" customHeight="1" x14ac:dyDescent="0.2">
      <c r="A243" s="143" t="s">
        <v>280</v>
      </c>
      <c r="B243" s="143" t="s">
        <v>281</v>
      </c>
      <c r="C243" s="162"/>
      <c r="D243" s="144"/>
      <c r="E243" s="145">
        <f>E244</f>
        <v>0</v>
      </c>
      <c r="F243" s="145">
        <v>2000</v>
      </c>
      <c r="G243" s="145">
        <v>0</v>
      </c>
      <c r="H243" s="145">
        <v>2000</v>
      </c>
      <c r="I243" s="145">
        <v>0</v>
      </c>
      <c r="J243" s="146">
        <v>0</v>
      </c>
      <c r="K243" s="146">
        <f>G243/F243*100</f>
        <v>0</v>
      </c>
    </row>
    <row r="244" spans="1:11" ht="27" customHeight="1" x14ac:dyDescent="0.2">
      <c r="A244" s="125"/>
      <c r="B244" s="125">
        <v>3</v>
      </c>
      <c r="C244" s="161" t="s">
        <v>189</v>
      </c>
      <c r="D244" s="126"/>
      <c r="E244" s="129">
        <v>0</v>
      </c>
      <c r="F244" s="129">
        <v>2000</v>
      </c>
      <c r="G244" s="129">
        <v>0</v>
      </c>
      <c r="H244" s="129">
        <v>2000</v>
      </c>
      <c r="I244" s="129">
        <v>0</v>
      </c>
      <c r="J244" s="44">
        <f>G244/F244*100</f>
        <v>0</v>
      </c>
      <c r="K244" s="44">
        <f>G244/F244*100</f>
        <v>0</v>
      </c>
    </row>
    <row r="245" spans="1:11" ht="27" customHeight="1" x14ac:dyDescent="0.2">
      <c r="A245" s="125"/>
      <c r="B245" s="125">
        <v>32</v>
      </c>
      <c r="C245" s="161" t="s">
        <v>190</v>
      </c>
      <c r="D245" s="126"/>
      <c r="E245" s="129">
        <v>0</v>
      </c>
      <c r="F245" s="129">
        <v>2000</v>
      </c>
      <c r="G245" s="129">
        <v>0</v>
      </c>
      <c r="H245" s="129">
        <v>2000</v>
      </c>
      <c r="I245" s="129">
        <v>0</v>
      </c>
      <c r="J245" s="44">
        <f>G245/F245*100</f>
        <v>0</v>
      </c>
      <c r="K245" s="44">
        <f>G245/F245*100</f>
        <v>0</v>
      </c>
    </row>
    <row r="246" spans="1:11" ht="27" customHeight="1" x14ac:dyDescent="0.2">
      <c r="A246" s="125"/>
      <c r="B246" s="125">
        <v>323</v>
      </c>
      <c r="C246" s="161" t="s">
        <v>200</v>
      </c>
      <c r="D246" s="126"/>
      <c r="E246" s="129">
        <v>0</v>
      </c>
      <c r="F246" s="129">
        <v>2000</v>
      </c>
      <c r="G246" s="129">
        <v>0</v>
      </c>
      <c r="H246" s="129">
        <v>2000</v>
      </c>
      <c r="I246" s="129">
        <v>0</v>
      </c>
      <c r="J246" s="44">
        <f>G246/F246*100</f>
        <v>0</v>
      </c>
      <c r="K246" s="44">
        <f>G246/F246*100</f>
        <v>0</v>
      </c>
    </row>
    <row r="247" spans="1:11" ht="27" customHeight="1" x14ac:dyDescent="0.2">
      <c r="A247" s="125">
        <v>213409</v>
      </c>
      <c r="B247" s="125">
        <v>3232</v>
      </c>
      <c r="C247" s="161" t="s">
        <v>202</v>
      </c>
      <c r="D247" s="126">
        <v>62001</v>
      </c>
      <c r="E247" s="129">
        <v>0</v>
      </c>
      <c r="F247" s="129">
        <v>2000</v>
      </c>
      <c r="G247" s="129">
        <v>0</v>
      </c>
      <c r="H247" s="129">
        <v>2000</v>
      </c>
      <c r="I247" s="129">
        <v>0</v>
      </c>
      <c r="J247" s="44">
        <v>0</v>
      </c>
      <c r="K247" s="44"/>
    </row>
    <row r="248" spans="1:11" ht="27" customHeight="1" x14ac:dyDescent="0.2">
      <c r="A248" s="125"/>
      <c r="B248" s="125" t="s">
        <v>252</v>
      </c>
      <c r="C248" s="161"/>
      <c r="D248" s="126"/>
      <c r="E248" s="129"/>
      <c r="F248" s="129"/>
      <c r="G248" s="129"/>
      <c r="H248" s="129"/>
      <c r="I248" s="129"/>
      <c r="J248" s="44"/>
      <c r="K248" s="128"/>
    </row>
    <row r="249" spans="1:11" ht="27" customHeight="1" x14ac:dyDescent="0.2">
      <c r="A249" s="143" t="s">
        <v>282</v>
      </c>
      <c r="B249" s="143" t="s">
        <v>283</v>
      </c>
      <c r="C249" s="162"/>
      <c r="D249" s="144"/>
      <c r="E249" s="145">
        <f>E250</f>
        <v>6109.83</v>
      </c>
      <c r="F249" s="145">
        <v>6640</v>
      </c>
      <c r="G249" s="145">
        <v>0</v>
      </c>
      <c r="H249" s="145">
        <v>0</v>
      </c>
      <c r="I249" s="145">
        <v>0</v>
      </c>
      <c r="J249" s="146">
        <f>G249/E249*100</f>
        <v>0</v>
      </c>
      <c r="K249" s="146">
        <f>G249/F249*100</f>
        <v>0</v>
      </c>
    </row>
    <row r="250" spans="1:11" ht="27" customHeight="1" x14ac:dyDescent="0.2">
      <c r="A250" s="125"/>
      <c r="B250" s="125">
        <v>3</v>
      </c>
      <c r="C250" s="161" t="s">
        <v>189</v>
      </c>
      <c r="D250" s="126"/>
      <c r="E250" s="129">
        <f>E251</f>
        <v>6109.83</v>
      </c>
      <c r="F250" s="129">
        <v>6640</v>
      </c>
      <c r="G250" s="129">
        <v>0</v>
      </c>
      <c r="H250" s="129">
        <v>0</v>
      </c>
      <c r="I250" s="129">
        <v>0</v>
      </c>
      <c r="J250" s="44">
        <f>G250/F250*100</f>
        <v>0</v>
      </c>
      <c r="K250" s="44">
        <f>G250/F250*100</f>
        <v>0</v>
      </c>
    </row>
    <row r="251" spans="1:11" ht="27" customHeight="1" x14ac:dyDescent="0.2">
      <c r="A251" s="125"/>
      <c r="B251" s="125">
        <v>32</v>
      </c>
      <c r="C251" s="161" t="s">
        <v>190</v>
      </c>
      <c r="D251" s="126"/>
      <c r="E251" s="129">
        <f>E252</f>
        <v>6109.83</v>
      </c>
      <c r="F251" s="129">
        <v>6640</v>
      </c>
      <c r="G251" s="129">
        <v>0</v>
      </c>
      <c r="H251" s="129">
        <v>0</v>
      </c>
      <c r="I251" s="129">
        <v>0</v>
      </c>
      <c r="J251" s="44">
        <f>G251/F251*100</f>
        <v>0</v>
      </c>
      <c r="K251" s="44">
        <f>G251/F251*100</f>
        <v>0</v>
      </c>
    </row>
    <row r="252" spans="1:11" ht="27" customHeight="1" x14ac:dyDescent="0.2">
      <c r="A252" s="125"/>
      <c r="B252" s="125">
        <v>324</v>
      </c>
      <c r="C252" s="163" t="s">
        <v>284</v>
      </c>
      <c r="D252" s="148"/>
      <c r="E252" s="129">
        <f>E253</f>
        <v>6109.83</v>
      </c>
      <c r="F252" s="129">
        <v>6640</v>
      </c>
      <c r="G252" s="129">
        <v>0</v>
      </c>
      <c r="H252" s="129">
        <v>0</v>
      </c>
      <c r="I252" s="129">
        <v>0</v>
      </c>
      <c r="J252" s="44">
        <f>G252/F252*100</f>
        <v>0</v>
      </c>
      <c r="K252" s="44">
        <f>G252/F252*100</f>
        <v>0</v>
      </c>
    </row>
    <row r="253" spans="1:11" ht="27" customHeight="1" x14ac:dyDescent="0.2">
      <c r="A253" s="125">
        <v>213410</v>
      </c>
      <c r="B253" s="125">
        <v>3241</v>
      </c>
      <c r="C253" s="161" t="s">
        <v>284</v>
      </c>
      <c r="D253" s="126">
        <v>58300</v>
      </c>
      <c r="E253" s="129">
        <v>6109.83</v>
      </c>
      <c r="F253" s="129">
        <v>6640</v>
      </c>
      <c r="G253" s="129">
        <v>0</v>
      </c>
      <c r="H253" s="129">
        <v>0</v>
      </c>
      <c r="I253" s="129">
        <v>0</v>
      </c>
      <c r="J253" s="44">
        <v>0</v>
      </c>
      <c r="K253" s="44">
        <v>0</v>
      </c>
    </row>
    <row r="254" spans="1:11" ht="27" customHeight="1" x14ac:dyDescent="0.2">
      <c r="A254" s="125"/>
      <c r="B254" s="125" t="s">
        <v>186</v>
      </c>
      <c r="C254" s="161"/>
      <c r="D254" s="126"/>
      <c r="E254" s="129"/>
      <c r="F254" s="129"/>
      <c r="G254" s="129"/>
      <c r="H254" s="129"/>
      <c r="I254" s="129"/>
      <c r="J254" s="44"/>
      <c r="K254" s="128"/>
    </row>
    <row r="255" spans="1:11" ht="27" customHeight="1" x14ac:dyDescent="0.2">
      <c r="A255" s="143" t="s">
        <v>285</v>
      </c>
      <c r="B255" s="143" t="s">
        <v>286</v>
      </c>
      <c r="C255" s="162"/>
      <c r="D255" s="144"/>
      <c r="E255" s="145">
        <f>E264+E256</f>
        <v>7000</v>
      </c>
      <c r="F255" s="145">
        <v>0</v>
      </c>
      <c r="G255" s="145">
        <v>0</v>
      </c>
      <c r="H255" s="145">
        <f>H256</f>
        <v>7000</v>
      </c>
      <c r="I255" s="145">
        <f>I256</f>
        <v>7000</v>
      </c>
      <c r="J255" s="146">
        <f>G255/E255*100</f>
        <v>0</v>
      </c>
      <c r="K255" s="146">
        <f>I255/H255*100</f>
        <v>100</v>
      </c>
    </row>
    <row r="256" spans="1:11" ht="27" customHeight="1" x14ac:dyDescent="0.2">
      <c r="A256" s="125"/>
      <c r="B256" s="125">
        <v>3</v>
      </c>
      <c r="C256" s="161" t="s">
        <v>189</v>
      </c>
      <c r="D256" s="126"/>
      <c r="E256" s="129">
        <v>0</v>
      </c>
      <c r="F256" s="129">
        <v>0</v>
      </c>
      <c r="G256" s="129">
        <v>0</v>
      </c>
      <c r="H256" s="129">
        <f>H257</f>
        <v>7000</v>
      </c>
      <c r="I256" s="129">
        <f>I257</f>
        <v>7000</v>
      </c>
      <c r="J256" s="44">
        <v>0</v>
      </c>
      <c r="K256" s="44">
        <f>I256/H256*100</f>
        <v>100</v>
      </c>
    </row>
    <row r="257" spans="1:11" ht="27" customHeight="1" x14ac:dyDescent="0.2">
      <c r="A257" s="125"/>
      <c r="B257" s="125">
        <v>32</v>
      </c>
      <c r="C257" s="161" t="s">
        <v>190</v>
      </c>
      <c r="D257" s="126"/>
      <c r="E257" s="129">
        <v>0</v>
      </c>
      <c r="F257" s="129">
        <v>0</v>
      </c>
      <c r="G257" s="129">
        <v>0</v>
      </c>
      <c r="H257" s="129">
        <f>H260</f>
        <v>7000</v>
      </c>
      <c r="I257" s="129">
        <f>I260</f>
        <v>7000</v>
      </c>
      <c r="J257" s="44">
        <v>0</v>
      </c>
      <c r="K257" s="44">
        <f>I257/H257*100</f>
        <v>100</v>
      </c>
    </row>
    <row r="258" spans="1:11" ht="27" customHeight="1" x14ac:dyDescent="0.2">
      <c r="A258" s="125"/>
      <c r="B258" s="125">
        <v>321</v>
      </c>
      <c r="C258" s="161" t="s">
        <v>191</v>
      </c>
      <c r="D258" s="126"/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44">
        <v>0</v>
      </c>
      <c r="K258" s="44">
        <v>0</v>
      </c>
    </row>
    <row r="259" spans="1:11" ht="27" customHeight="1" x14ac:dyDescent="0.2">
      <c r="A259" s="125">
        <v>213414</v>
      </c>
      <c r="B259" s="125">
        <v>3211</v>
      </c>
      <c r="C259" s="161" t="s">
        <v>192</v>
      </c>
      <c r="D259" s="126">
        <v>11001</v>
      </c>
      <c r="E259" s="129">
        <v>0</v>
      </c>
      <c r="F259" s="129">
        <v>0</v>
      </c>
      <c r="G259" s="129">
        <v>0</v>
      </c>
      <c r="H259" s="129">
        <v>0</v>
      </c>
      <c r="I259" s="129">
        <v>0</v>
      </c>
      <c r="J259" s="44">
        <v>0</v>
      </c>
      <c r="K259" s="128"/>
    </row>
    <row r="260" spans="1:11" ht="27" customHeight="1" x14ac:dyDescent="0.2">
      <c r="A260" s="125"/>
      <c r="B260" s="125">
        <v>322</v>
      </c>
      <c r="C260" s="161" t="s">
        <v>195</v>
      </c>
      <c r="D260" s="126"/>
      <c r="E260" s="129">
        <v>0</v>
      </c>
      <c r="F260" s="129">
        <v>0</v>
      </c>
      <c r="G260" s="129">
        <v>0</v>
      </c>
      <c r="H260" s="129">
        <f>H261</f>
        <v>7000</v>
      </c>
      <c r="I260" s="129">
        <f>I261</f>
        <v>7000</v>
      </c>
      <c r="J260" s="44">
        <v>0</v>
      </c>
      <c r="K260" s="44">
        <f>I260/H260*100</f>
        <v>100</v>
      </c>
    </row>
    <row r="261" spans="1:11" ht="27" customHeight="1" x14ac:dyDescent="0.2">
      <c r="A261" s="125">
        <v>213415</v>
      </c>
      <c r="B261" s="125">
        <v>3221</v>
      </c>
      <c r="C261" s="161" t="s">
        <v>196</v>
      </c>
      <c r="D261" s="126">
        <v>11001</v>
      </c>
      <c r="E261" s="129">
        <v>0</v>
      </c>
      <c r="F261" s="129">
        <v>0</v>
      </c>
      <c r="G261" s="129">
        <v>0</v>
      </c>
      <c r="H261" s="129">
        <v>7000</v>
      </c>
      <c r="I261" s="129">
        <v>7000</v>
      </c>
      <c r="J261" s="44">
        <v>0</v>
      </c>
      <c r="K261" s="128"/>
    </row>
    <row r="262" spans="1:11" ht="27" customHeight="1" x14ac:dyDescent="0.2">
      <c r="A262" s="125"/>
      <c r="B262" s="125">
        <v>329</v>
      </c>
      <c r="C262" s="161" t="s">
        <v>207</v>
      </c>
      <c r="D262" s="126"/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44">
        <v>0</v>
      </c>
      <c r="K262" s="44">
        <v>0</v>
      </c>
    </row>
    <row r="263" spans="1:11" ht="27" customHeight="1" x14ac:dyDescent="0.2">
      <c r="A263" s="125">
        <v>213416</v>
      </c>
      <c r="B263" s="125">
        <v>3299</v>
      </c>
      <c r="C263" s="161" t="s">
        <v>212</v>
      </c>
      <c r="D263" s="126">
        <v>11001</v>
      </c>
      <c r="E263" s="129">
        <v>0</v>
      </c>
      <c r="F263" s="129">
        <v>0</v>
      </c>
      <c r="G263" s="129">
        <v>0</v>
      </c>
      <c r="H263" s="129">
        <v>0</v>
      </c>
      <c r="I263" s="129">
        <v>0</v>
      </c>
      <c r="J263" s="44">
        <v>0</v>
      </c>
      <c r="K263" s="128"/>
    </row>
    <row r="264" spans="1:11" ht="27" customHeight="1" x14ac:dyDescent="0.2">
      <c r="A264" s="125"/>
      <c r="B264" s="125">
        <v>4</v>
      </c>
      <c r="C264" s="161" t="s">
        <v>276</v>
      </c>
      <c r="D264" s="126"/>
      <c r="E264" s="129">
        <f>E265</f>
        <v>7000</v>
      </c>
      <c r="F264" s="129">
        <v>0</v>
      </c>
      <c r="G264" s="129">
        <v>0</v>
      </c>
      <c r="H264" s="129">
        <v>0</v>
      </c>
      <c r="I264" s="129">
        <v>0</v>
      </c>
      <c r="J264" s="44">
        <v>0</v>
      </c>
      <c r="K264" s="44">
        <v>0</v>
      </c>
    </row>
    <row r="265" spans="1:11" ht="27" customHeight="1" x14ac:dyDescent="0.2">
      <c r="A265" s="125"/>
      <c r="B265" s="125">
        <v>42</v>
      </c>
      <c r="C265" s="163" t="s">
        <v>277</v>
      </c>
      <c r="D265" s="126"/>
      <c r="E265" s="129">
        <f>E266</f>
        <v>7000</v>
      </c>
      <c r="F265" s="129">
        <v>0</v>
      </c>
      <c r="G265" s="129">
        <v>0</v>
      </c>
      <c r="H265" s="129">
        <v>0</v>
      </c>
      <c r="I265" s="129">
        <v>0</v>
      </c>
      <c r="J265" s="44">
        <v>0</v>
      </c>
      <c r="K265" s="44">
        <v>0</v>
      </c>
    </row>
    <row r="266" spans="1:11" ht="27" customHeight="1" x14ac:dyDescent="0.2">
      <c r="A266" s="125"/>
      <c r="B266" s="125">
        <v>422</v>
      </c>
      <c r="C266" s="163" t="s">
        <v>287</v>
      </c>
      <c r="D266" s="126"/>
      <c r="E266" s="129">
        <f>E267</f>
        <v>7000</v>
      </c>
      <c r="F266" s="129">
        <v>0</v>
      </c>
      <c r="G266" s="129">
        <v>0</v>
      </c>
      <c r="H266" s="129">
        <v>0</v>
      </c>
      <c r="I266" s="129">
        <v>0</v>
      </c>
      <c r="J266" s="44">
        <v>0</v>
      </c>
      <c r="K266" s="44">
        <v>0</v>
      </c>
    </row>
    <row r="267" spans="1:11" ht="27" customHeight="1" x14ac:dyDescent="0.2">
      <c r="A267" s="125"/>
      <c r="B267" s="125">
        <v>4227</v>
      </c>
      <c r="C267" s="163" t="s">
        <v>288</v>
      </c>
      <c r="D267" s="126">
        <v>11001</v>
      </c>
      <c r="E267" s="129">
        <v>7000</v>
      </c>
      <c r="F267" s="129">
        <v>0</v>
      </c>
      <c r="G267" s="129">
        <v>0</v>
      </c>
      <c r="H267" s="129">
        <v>0</v>
      </c>
      <c r="I267" s="129">
        <v>0</v>
      </c>
      <c r="J267" s="44">
        <v>0</v>
      </c>
      <c r="K267" s="44"/>
    </row>
    <row r="268" spans="1:11" ht="27" customHeight="1" x14ac:dyDescent="0.2">
      <c r="A268" s="125"/>
      <c r="B268" s="224" t="s">
        <v>186</v>
      </c>
      <c r="C268" s="225"/>
      <c r="D268" s="126"/>
      <c r="E268" s="129"/>
      <c r="F268" s="129"/>
      <c r="G268" s="129"/>
      <c r="H268" s="129"/>
      <c r="I268" s="129"/>
      <c r="J268" s="44"/>
      <c r="K268" s="44"/>
    </row>
    <row r="269" spans="1:11" ht="27" customHeight="1" x14ac:dyDescent="0.2">
      <c r="A269" s="143" t="s">
        <v>382</v>
      </c>
      <c r="B269" s="226" t="s">
        <v>383</v>
      </c>
      <c r="C269" s="227"/>
      <c r="D269" s="144"/>
      <c r="E269" s="145"/>
      <c r="F269" s="145"/>
      <c r="G269" s="145"/>
      <c r="H269" s="145">
        <f t="shared" ref="H269:I272" si="17">H270</f>
        <v>858</v>
      </c>
      <c r="I269" s="145">
        <f t="shared" si="17"/>
        <v>858</v>
      </c>
      <c r="J269" s="146"/>
      <c r="K269" s="146">
        <f>I269/H269*100</f>
        <v>100</v>
      </c>
    </row>
    <row r="270" spans="1:11" ht="27" customHeight="1" x14ac:dyDescent="0.2">
      <c r="A270" s="125"/>
      <c r="B270" s="125">
        <v>3</v>
      </c>
      <c r="C270" s="163" t="s">
        <v>189</v>
      </c>
      <c r="D270" s="126"/>
      <c r="E270" s="129">
        <v>0</v>
      </c>
      <c r="F270" s="129">
        <v>0</v>
      </c>
      <c r="G270" s="129">
        <v>0</v>
      </c>
      <c r="H270" s="129">
        <f t="shared" si="17"/>
        <v>858</v>
      </c>
      <c r="I270" s="129">
        <f t="shared" si="17"/>
        <v>858</v>
      </c>
      <c r="J270" s="44">
        <v>0</v>
      </c>
      <c r="K270" s="44">
        <f>I270/H270*100</f>
        <v>100</v>
      </c>
    </row>
    <row r="271" spans="1:11" ht="27" customHeight="1" x14ac:dyDescent="0.2">
      <c r="A271" s="125"/>
      <c r="B271" s="125">
        <v>32</v>
      </c>
      <c r="C271" s="163" t="s">
        <v>190</v>
      </c>
      <c r="D271" s="126"/>
      <c r="E271" s="129">
        <v>0</v>
      </c>
      <c r="F271" s="129">
        <v>0</v>
      </c>
      <c r="G271" s="129">
        <v>0</v>
      </c>
      <c r="H271" s="129">
        <f t="shared" si="17"/>
        <v>858</v>
      </c>
      <c r="I271" s="129">
        <f t="shared" si="17"/>
        <v>858</v>
      </c>
      <c r="J271" s="44">
        <v>0</v>
      </c>
      <c r="K271" s="44">
        <f>I271/H271*100</f>
        <v>100</v>
      </c>
    </row>
    <row r="272" spans="1:11" ht="27" customHeight="1" x14ac:dyDescent="0.2">
      <c r="A272" s="125"/>
      <c r="B272" s="125">
        <v>322</v>
      </c>
      <c r="C272" s="163" t="s">
        <v>376</v>
      </c>
      <c r="D272" s="126"/>
      <c r="E272" s="129">
        <v>0</v>
      </c>
      <c r="F272" s="129">
        <v>0</v>
      </c>
      <c r="G272" s="129">
        <v>0</v>
      </c>
      <c r="H272" s="129">
        <f t="shared" si="17"/>
        <v>858</v>
      </c>
      <c r="I272" s="129">
        <f t="shared" si="17"/>
        <v>858</v>
      </c>
      <c r="J272" s="44">
        <v>0</v>
      </c>
      <c r="K272" s="44">
        <f>I272/H272*100</f>
        <v>100</v>
      </c>
    </row>
    <row r="273" spans="1:14" ht="27" customHeight="1" x14ac:dyDescent="0.2">
      <c r="A273" s="125"/>
      <c r="B273" s="125">
        <v>3222</v>
      </c>
      <c r="C273" s="163" t="s">
        <v>378</v>
      </c>
      <c r="D273" s="126">
        <v>6300</v>
      </c>
      <c r="E273" s="129">
        <v>0</v>
      </c>
      <c r="F273" s="129">
        <v>0</v>
      </c>
      <c r="G273" s="129">
        <v>0</v>
      </c>
      <c r="H273" s="129">
        <v>858</v>
      </c>
      <c r="I273" s="129">
        <v>858</v>
      </c>
      <c r="J273" s="44">
        <v>0</v>
      </c>
      <c r="K273" s="44"/>
    </row>
    <row r="274" spans="1:14" ht="27" customHeight="1" x14ac:dyDescent="0.2">
      <c r="A274" s="125"/>
      <c r="B274" s="125" t="s">
        <v>186</v>
      </c>
      <c r="C274" s="161"/>
      <c r="D274" s="126"/>
      <c r="E274" s="129"/>
      <c r="F274" s="129"/>
      <c r="G274" s="129"/>
      <c r="H274" s="129"/>
      <c r="I274" s="129"/>
      <c r="J274" s="44"/>
      <c r="K274" s="128"/>
    </row>
    <row r="275" spans="1:14" ht="27" customHeight="1" x14ac:dyDescent="0.2">
      <c r="A275" s="143" t="s">
        <v>289</v>
      </c>
      <c r="B275" s="143" t="s">
        <v>290</v>
      </c>
      <c r="C275" s="162"/>
      <c r="D275" s="144"/>
      <c r="E275" s="145">
        <f>E276</f>
        <v>10145.27</v>
      </c>
      <c r="F275" s="145">
        <v>15200</v>
      </c>
      <c r="G275" s="145">
        <v>12084.02</v>
      </c>
      <c r="H275" s="145">
        <f>H276</f>
        <v>26494</v>
      </c>
      <c r="I275" s="145">
        <f>I276</f>
        <v>21320.84</v>
      </c>
      <c r="J275" s="146">
        <f>I275/G275*100</f>
        <v>176.43830447152519</v>
      </c>
      <c r="K275" s="146">
        <f>I275/H275*100</f>
        <v>80.474220578244129</v>
      </c>
    </row>
    <row r="276" spans="1:14" ht="27" customHeight="1" x14ac:dyDescent="0.2">
      <c r="A276" s="125"/>
      <c r="B276" s="125">
        <v>3</v>
      </c>
      <c r="C276" s="161" t="s">
        <v>189</v>
      </c>
      <c r="D276" s="126"/>
      <c r="E276" s="129">
        <f>E277</f>
        <v>10145.27</v>
      </c>
      <c r="F276" s="129">
        <v>15200</v>
      </c>
      <c r="G276" s="129">
        <v>12084.02</v>
      </c>
      <c r="H276" s="129">
        <f>H277</f>
        <v>26494</v>
      </c>
      <c r="I276" s="129">
        <f>I277</f>
        <v>21320.84</v>
      </c>
      <c r="J276" s="44">
        <f>I276/G276*100</f>
        <v>176.43830447152519</v>
      </c>
      <c r="K276" s="44">
        <f>I276/H276*100</f>
        <v>80.474220578244129</v>
      </c>
    </row>
    <row r="277" spans="1:14" ht="27" customHeight="1" x14ac:dyDescent="0.2">
      <c r="A277" s="125"/>
      <c r="B277" s="125">
        <v>32</v>
      </c>
      <c r="C277" s="161" t="s">
        <v>190</v>
      </c>
      <c r="D277" s="126"/>
      <c r="E277" s="129">
        <f>E278</f>
        <v>10145.27</v>
      </c>
      <c r="F277" s="129">
        <v>15200</v>
      </c>
      <c r="G277" s="129">
        <v>12084.02</v>
      </c>
      <c r="H277" s="129">
        <f>H278+H281</f>
        <v>26494</v>
      </c>
      <c r="I277" s="129">
        <f>I278+I281</f>
        <v>21320.84</v>
      </c>
      <c r="J277" s="44">
        <f>I277/G277*100</f>
        <v>176.43830447152519</v>
      </c>
      <c r="K277" s="44">
        <f>I277/H277*100</f>
        <v>80.474220578244129</v>
      </c>
    </row>
    <row r="278" spans="1:14" ht="27" customHeight="1" x14ac:dyDescent="0.2">
      <c r="A278" s="125"/>
      <c r="B278" s="125">
        <v>322</v>
      </c>
      <c r="C278" s="161" t="s">
        <v>195</v>
      </c>
      <c r="D278" s="126"/>
      <c r="E278" s="129">
        <f>E279</f>
        <v>10145.27</v>
      </c>
      <c r="F278" s="129">
        <v>15200</v>
      </c>
      <c r="G278" s="129">
        <v>12084.02</v>
      </c>
      <c r="H278" s="129">
        <f>H279+H280</f>
        <v>24944</v>
      </c>
      <c r="I278" s="129">
        <f>I279+I280</f>
        <v>19820.84</v>
      </c>
      <c r="J278" s="44">
        <f>I278/G278*100</f>
        <v>164.02521677388816</v>
      </c>
      <c r="K278" s="44">
        <f>I278/H278*100</f>
        <v>79.461353431686973</v>
      </c>
    </row>
    <row r="279" spans="1:14" ht="27" customHeight="1" x14ac:dyDescent="0.2">
      <c r="A279" s="125">
        <v>213417</v>
      </c>
      <c r="B279" s="125">
        <v>3222</v>
      </c>
      <c r="C279" s="161" t="s">
        <v>261</v>
      </c>
      <c r="D279" s="126">
        <v>53060</v>
      </c>
      <c r="E279" s="129">
        <v>10145.27</v>
      </c>
      <c r="F279" s="129">
        <v>0</v>
      </c>
      <c r="G279" s="129">
        <v>12084.02</v>
      </c>
      <c r="H279" s="129">
        <v>23000</v>
      </c>
      <c r="I279" s="129">
        <v>17826.84</v>
      </c>
      <c r="J279" s="44">
        <f>I279/G279*100</f>
        <v>147.52408552782933</v>
      </c>
      <c r="K279" s="44"/>
    </row>
    <row r="280" spans="1:14" ht="27" customHeight="1" x14ac:dyDescent="0.2">
      <c r="A280" s="125"/>
      <c r="B280" s="125">
        <v>3225</v>
      </c>
      <c r="C280" s="161" t="s">
        <v>263</v>
      </c>
      <c r="D280" s="126">
        <v>53060</v>
      </c>
      <c r="E280" s="129">
        <v>0</v>
      </c>
      <c r="F280" s="129">
        <v>0</v>
      </c>
      <c r="G280" s="129">
        <v>0</v>
      </c>
      <c r="H280" s="129">
        <v>1944</v>
      </c>
      <c r="I280" s="129">
        <v>1994</v>
      </c>
      <c r="J280" s="44">
        <v>0</v>
      </c>
      <c r="K280" s="44"/>
    </row>
    <row r="281" spans="1:14" ht="27" customHeight="1" x14ac:dyDescent="0.2">
      <c r="A281" s="125"/>
      <c r="B281" s="125">
        <v>323</v>
      </c>
      <c r="C281" s="161" t="s">
        <v>200</v>
      </c>
      <c r="D281" s="126"/>
      <c r="E281" s="129">
        <v>0</v>
      </c>
      <c r="F281" s="129">
        <v>0</v>
      </c>
      <c r="G281" s="129">
        <v>0</v>
      </c>
      <c r="H281" s="129">
        <f>H282</f>
        <v>1550</v>
      </c>
      <c r="I281" s="129">
        <f>I282</f>
        <v>1500</v>
      </c>
      <c r="J281" s="44">
        <v>0</v>
      </c>
      <c r="K281" s="44">
        <f>I281/H281*100</f>
        <v>96.774193548387103</v>
      </c>
    </row>
    <row r="282" spans="1:14" ht="27" customHeight="1" x14ac:dyDescent="0.2">
      <c r="A282" s="125"/>
      <c r="B282" s="125">
        <v>3239</v>
      </c>
      <c r="C282" s="161" t="s">
        <v>206</v>
      </c>
      <c r="D282" s="126"/>
      <c r="E282" s="129">
        <v>0</v>
      </c>
      <c r="F282" s="129">
        <v>0</v>
      </c>
      <c r="G282" s="129">
        <v>0</v>
      </c>
      <c r="H282" s="129">
        <v>1550</v>
      </c>
      <c r="I282" s="129">
        <v>1500</v>
      </c>
      <c r="J282" s="44">
        <v>0</v>
      </c>
      <c r="K282" s="44"/>
    </row>
    <row r="283" spans="1:14" ht="27" customHeight="1" x14ac:dyDescent="0.2">
      <c r="A283" s="139">
        <v>2302</v>
      </c>
      <c r="B283" s="139" t="s">
        <v>251</v>
      </c>
      <c r="C283" s="164"/>
      <c r="D283" s="140"/>
      <c r="E283" s="141">
        <f>E285+E296</f>
        <v>8600.26</v>
      </c>
      <c r="F283" s="141">
        <v>8353</v>
      </c>
      <c r="G283" s="141">
        <f>G285+G296</f>
        <v>7596.77</v>
      </c>
      <c r="H283" s="141">
        <f>H285+H296+H302</f>
        <v>30158.1</v>
      </c>
      <c r="I283" s="141">
        <f>I285+I296+I302</f>
        <v>25271.510000000002</v>
      </c>
      <c r="J283" s="142">
        <f>I283/G283*100</f>
        <v>332.66124945206974</v>
      </c>
      <c r="K283" s="142">
        <f>I283/H283*100</f>
        <v>83.79675775330675</v>
      </c>
    </row>
    <row r="284" spans="1:14" ht="27" customHeight="1" x14ac:dyDescent="0.2">
      <c r="A284" s="125"/>
      <c r="B284" s="125" t="s">
        <v>291</v>
      </c>
      <c r="C284" s="161"/>
      <c r="D284" s="126"/>
      <c r="E284" s="129"/>
      <c r="F284" s="129"/>
      <c r="G284" s="129"/>
      <c r="H284" s="129"/>
      <c r="I284" s="129"/>
      <c r="J284" s="128"/>
      <c r="K284" s="128"/>
    </row>
    <row r="285" spans="1:14" ht="27" customHeight="1" x14ac:dyDescent="0.2">
      <c r="A285" s="143" t="s">
        <v>292</v>
      </c>
      <c r="B285" s="143" t="s">
        <v>293</v>
      </c>
      <c r="C285" s="162"/>
      <c r="D285" s="144"/>
      <c r="E285" s="145">
        <f>E286</f>
        <v>7952.26</v>
      </c>
      <c r="F285" s="145">
        <v>7759</v>
      </c>
      <c r="G285" s="145">
        <v>7002.77</v>
      </c>
      <c r="H285" s="145">
        <f>H286</f>
        <v>14200</v>
      </c>
      <c r="I285" s="145">
        <f>I286</f>
        <v>9781.4100000000017</v>
      </c>
      <c r="J285" s="146">
        <f t="shared" ref="J285:J291" si="18">I285/G285*100</f>
        <v>139.67915553416722</v>
      </c>
      <c r="K285" s="146">
        <f>I285/H285*100</f>
        <v>68.883169014084515</v>
      </c>
    </row>
    <row r="286" spans="1:14" ht="27" customHeight="1" x14ac:dyDescent="0.2">
      <c r="A286" s="125"/>
      <c r="B286" s="125">
        <v>3</v>
      </c>
      <c r="C286" s="161" t="s">
        <v>189</v>
      </c>
      <c r="D286" s="126"/>
      <c r="E286" s="129">
        <f>E287</f>
        <v>7952.26</v>
      </c>
      <c r="F286" s="129">
        <v>7759</v>
      </c>
      <c r="G286" s="129">
        <v>7002.77</v>
      </c>
      <c r="H286" s="129">
        <f>H287+H292</f>
        <v>14200</v>
      </c>
      <c r="I286" s="129">
        <f>I287+I292</f>
        <v>9781.4100000000017</v>
      </c>
      <c r="J286" s="44">
        <f t="shared" si="18"/>
        <v>139.67915553416722</v>
      </c>
      <c r="K286" s="44">
        <f>I286/H286*100</f>
        <v>68.883169014084515</v>
      </c>
    </row>
    <row r="287" spans="1:14" ht="27" customHeight="1" x14ac:dyDescent="0.2">
      <c r="A287" s="125"/>
      <c r="B287" s="125">
        <v>31</v>
      </c>
      <c r="C287" s="161" t="s">
        <v>231</v>
      </c>
      <c r="D287" s="126"/>
      <c r="E287" s="129">
        <f>E288+E290</f>
        <v>7952.26</v>
      </c>
      <c r="F287" s="129">
        <v>7159</v>
      </c>
      <c r="G287" s="129">
        <v>7002.77</v>
      </c>
      <c r="H287" s="129">
        <f>H288+H290</f>
        <v>12700</v>
      </c>
      <c r="I287" s="129">
        <f>I288+I290</f>
        <v>9231.8100000000013</v>
      </c>
      <c r="J287" s="44">
        <f t="shared" si="18"/>
        <v>131.83083265622034</v>
      </c>
      <c r="K287" s="44">
        <f>I287/H287*100</f>
        <v>72.691417322834653</v>
      </c>
    </row>
    <row r="288" spans="1:14" ht="27" customHeight="1" x14ac:dyDescent="0.2">
      <c r="A288" s="125"/>
      <c r="B288" s="125">
        <v>311</v>
      </c>
      <c r="C288" s="161" t="s">
        <v>232</v>
      </c>
      <c r="D288" s="126"/>
      <c r="E288" s="129">
        <f>E289</f>
        <v>6627.06</v>
      </c>
      <c r="F288" s="129">
        <v>6144.61</v>
      </c>
      <c r="G288" s="129">
        <v>6010.98</v>
      </c>
      <c r="H288" s="129">
        <f>H289</f>
        <v>10900</v>
      </c>
      <c r="I288" s="129">
        <f>I289</f>
        <v>7924.31</v>
      </c>
      <c r="J288" s="44">
        <f t="shared" si="18"/>
        <v>131.83058336577398</v>
      </c>
      <c r="K288" s="44">
        <f>I288/H288*100</f>
        <v>72.700091743119259</v>
      </c>
      <c r="N288" s="147"/>
    </row>
    <row r="289" spans="1:11" ht="27" customHeight="1" x14ac:dyDescent="0.2">
      <c r="A289" s="125">
        <v>213418</v>
      </c>
      <c r="B289" s="125">
        <v>3111</v>
      </c>
      <c r="C289" s="161" t="s">
        <v>233</v>
      </c>
      <c r="D289" s="126">
        <v>11001</v>
      </c>
      <c r="E289" s="129">
        <v>6627.06</v>
      </c>
      <c r="F289" s="129">
        <v>0</v>
      </c>
      <c r="G289" s="129">
        <v>6010.98</v>
      </c>
      <c r="H289" s="129">
        <v>10900</v>
      </c>
      <c r="I289" s="129">
        <v>7924.31</v>
      </c>
      <c r="J289" s="44">
        <f t="shared" si="18"/>
        <v>131.83058336577398</v>
      </c>
      <c r="K289" s="44"/>
    </row>
    <row r="290" spans="1:11" ht="27" customHeight="1" x14ac:dyDescent="0.2">
      <c r="A290" s="125"/>
      <c r="B290" s="125">
        <v>313</v>
      </c>
      <c r="C290" s="161" t="s">
        <v>238</v>
      </c>
      <c r="D290" s="126"/>
      <c r="E290" s="129">
        <f>E291</f>
        <v>1325.2</v>
      </c>
      <c r="F290" s="129">
        <v>1014.39</v>
      </c>
      <c r="G290" s="129">
        <v>991.79</v>
      </c>
      <c r="H290" s="129">
        <f>H291</f>
        <v>1800</v>
      </c>
      <c r="I290" s="129">
        <f>I291</f>
        <v>1307.5</v>
      </c>
      <c r="J290" s="44">
        <f t="shared" si="18"/>
        <v>131.83234354046724</v>
      </c>
      <c r="K290" s="44">
        <f>I290/H290*100</f>
        <v>72.638888888888886</v>
      </c>
    </row>
    <row r="291" spans="1:11" ht="27" customHeight="1" x14ac:dyDescent="0.2">
      <c r="A291" s="125">
        <v>213419</v>
      </c>
      <c r="B291" s="125">
        <v>3132</v>
      </c>
      <c r="C291" s="161" t="s">
        <v>239</v>
      </c>
      <c r="D291" s="126">
        <v>11001</v>
      </c>
      <c r="E291" s="129">
        <v>1325.2</v>
      </c>
      <c r="F291" s="129">
        <v>0</v>
      </c>
      <c r="G291" s="129">
        <v>991.79</v>
      </c>
      <c r="H291" s="129">
        <v>1800</v>
      </c>
      <c r="I291" s="129">
        <v>1307.5</v>
      </c>
      <c r="J291" s="44">
        <f t="shared" si="18"/>
        <v>131.83234354046724</v>
      </c>
      <c r="K291" s="44"/>
    </row>
    <row r="292" spans="1:11" ht="27" customHeight="1" x14ac:dyDescent="0.2">
      <c r="A292" s="125"/>
      <c r="B292" s="125">
        <v>32</v>
      </c>
      <c r="C292" s="161" t="s">
        <v>190</v>
      </c>
      <c r="D292" s="126"/>
      <c r="E292" s="129">
        <v>0</v>
      </c>
      <c r="F292" s="129">
        <v>600</v>
      </c>
      <c r="G292" s="129">
        <v>0</v>
      </c>
      <c r="H292" s="129">
        <f>H293</f>
        <v>1500</v>
      </c>
      <c r="I292" s="129">
        <f>I293</f>
        <v>549.6</v>
      </c>
      <c r="J292" s="44">
        <v>0</v>
      </c>
      <c r="K292" s="44">
        <f>I292/H292*100</f>
        <v>36.64</v>
      </c>
    </row>
    <row r="293" spans="1:11" ht="27" customHeight="1" x14ac:dyDescent="0.2">
      <c r="A293" s="125"/>
      <c r="B293" s="125">
        <v>321</v>
      </c>
      <c r="C293" s="161" t="s">
        <v>191</v>
      </c>
      <c r="D293" s="126"/>
      <c r="E293" s="129">
        <v>0</v>
      </c>
      <c r="F293" s="129">
        <v>600</v>
      </c>
      <c r="G293" s="129">
        <v>0</v>
      </c>
      <c r="H293" s="129">
        <f>H294</f>
        <v>1500</v>
      </c>
      <c r="I293" s="129">
        <f>I294</f>
        <v>549.6</v>
      </c>
      <c r="J293" s="44">
        <v>0</v>
      </c>
      <c r="K293" s="44">
        <f>I293/H293*100</f>
        <v>36.64</v>
      </c>
    </row>
    <row r="294" spans="1:11" ht="27" customHeight="1" x14ac:dyDescent="0.2">
      <c r="A294" s="125">
        <v>213420</v>
      </c>
      <c r="B294" s="125">
        <v>3211</v>
      </c>
      <c r="C294" s="161" t="s">
        <v>192</v>
      </c>
      <c r="D294" s="126">
        <v>11001</v>
      </c>
      <c r="E294" s="129">
        <v>0</v>
      </c>
      <c r="F294" s="129">
        <v>0</v>
      </c>
      <c r="G294" s="129">
        <v>0</v>
      </c>
      <c r="H294" s="129">
        <v>1500</v>
      </c>
      <c r="I294" s="129">
        <v>549.6</v>
      </c>
      <c r="J294" s="44">
        <v>0</v>
      </c>
      <c r="K294" s="44"/>
    </row>
    <row r="295" spans="1:11" ht="27" customHeight="1" x14ac:dyDescent="0.2">
      <c r="A295" s="125"/>
      <c r="B295" s="125" t="s">
        <v>291</v>
      </c>
      <c r="C295" s="161"/>
      <c r="D295" s="126"/>
      <c r="E295" s="129"/>
      <c r="F295" s="129"/>
      <c r="G295" s="129"/>
      <c r="H295" s="129"/>
      <c r="I295" s="129"/>
      <c r="J295" s="128"/>
      <c r="K295" s="128"/>
    </row>
    <row r="296" spans="1:11" ht="27" customHeight="1" x14ac:dyDescent="0.2">
      <c r="A296" s="143" t="s">
        <v>294</v>
      </c>
      <c r="B296" s="143" t="s">
        <v>295</v>
      </c>
      <c r="C296" s="162"/>
      <c r="D296" s="144"/>
      <c r="E296" s="145">
        <f>E297</f>
        <v>648</v>
      </c>
      <c r="F296" s="145">
        <v>594</v>
      </c>
      <c r="G296" s="145">
        <v>594</v>
      </c>
      <c r="H296" s="145">
        <f t="shared" ref="H296:I299" si="19">H297</f>
        <v>900</v>
      </c>
      <c r="I296" s="145">
        <f t="shared" si="19"/>
        <v>432</v>
      </c>
      <c r="J296" s="146">
        <f>I296/G296*100</f>
        <v>72.727272727272734</v>
      </c>
      <c r="K296" s="146">
        <f>I296/H296*100</f>
        <v>48</v>
      </c>
    </row>
    <row r="297" spans="1:11" ht="27" customHeight="1" x14ac:dyDescent="0.2">
      <c r="A297" s="125"/>
      <c r="B297" s="125">
        <v>3</v>
      </c>
      <c r="C297" s="161" t="s">
        <v>189</v>
      </c>
      <c r="D297" s="126"/>
      <c r="E297" s="129">
        <f>E298</f>
        <v>648</v>
      </c>
      <c r="F297" s="129">
        <v>594</v>
      </c>
      <c r="G297" s="129">
        <v>594</v>
      </c>
      <c r="H297" s="129">
        <f t="shared" si="19"/>
        <v>900</v>
      </c>
      <c r="I297" s="129">
        <f t="shared" si="19"/>
        <v>432</v>
      </c>
      <c r="J297" s="44">
        <f>I297/G297*100</f>
        <v>72.727272727272734</v>
      </c>
      <c r="K297" s="44">
        <f>I297/H297*100</f>
        <v>48</v>
      </c>
    </row>
    <row r="298" spans="1:11" ht="27" customHeight="1" x14ac:dyDescent="0.2">
      <c r="A298" s="125"/>
      <c r="B298" s="125">
        <v>32</v>
      </c>
      <c r="C298" s="161" t="s">
        <v>190</v>
      </c>
      <c r="D298" s="126"/>
      <c r="E298" s="129">
        <f>E299</f>
        <v>648</v>
      </c>
      <c r="F298" s="129">
        <v>594</v>
      </c>
      <c r="G298" s="129">
        <v>594</v>
      </c>
      <c r="H298" s="129">
        <f t="shared" si="19"/>
        <v>900</v>
      </c>
      <c r="I298" s="129">
        <f t="shared" si="19"/>
        <v>432</v>
      </c>
      <c r="J298" s="44">
        <f>I298/G298*100</f>
        <v>72.727272727272734</v>
      </c>
      <c r="K298" s="44">
        <f>I298/H298*100</f>
        <v>48</v>
      </c>
    </row>
    <row r="299" spans="1:11" ht="27" customHeight="1" x14ac:dyDescent="0.2">
      <c r="A299" s="125"/>
      <c r="B299" s="125">
        <v>322</v>
      </c>
      <c r="C299" s="161" t="s">
        <v>195</v>
      </c>
      <c r="D299" s="126"/>
      <c r="E299" s="129">
        <f>E300</f>
        <v>648</v>
      </c>
      <c r="F299" s="129">
        <v>594</v>
      </c>
      <c r="G299" s="129">
        <v>594</v>
      </c>
      <c r="H299" s="129">
        <f t="shared" si="19"/>
        <v>900</v>
      </c>
      <c r="I299" s="129">
        <f t="shared" si="19"/>
        <v>432</v>
      </c>
      <c r="J299" s="44">
        <f>I299/G299*100</f>
        <v>72.727272727272734</v>
      </c>
      <c r="K299" s="44">
        <f>I299/H299*100</f>
        <v>48</v>
      </c>
    </row>
    <row r="300" spans="1:11" ht="27" customHeight="1" x14ac:dyDescent="0.2">
      <c r="A300" s="125">
        <v>213421</v>
      </c>
      <c r="B300" s="125">
        <v>3222</v>
      </c>
      <c r="C300" s="161" t="s">
        <v>261</v>
      </c>
      <c r="D300" s="126">
        <v>53060</v>
      </c>
      <c r="E300" s="129">
        <v>648</v>
      </c>
      <c r="F300" s="129"/>
      <c r="G300" s="129">
        <v>594</v>
      </c>
      <c r="H300" s="129">
        <v>900</v>
      </c>
      <c r="I300" s="129">
        <v>432</v>
      </c>
      <c r="J300" s="44">
        <f>I300/G300*100</f>
        <v>72.727272727272734</v>
      </c>
      <c r="K300" s="44"/>
    </row>
    <row r="301" spans="1:11" ht="27" customHeight="1" x14ac:dyDescent="0.2">
      <c r="A301" s="125"/>
      <c r="B301" s="125" t="s">
        <v>291</v>
      </c>
      <c r="C301" s="161"/>
      <c r="D301" s="126"/>
      <c r="E301" s="129"/>
      <c r="F301" s="129"/>
      <c r="G301" s="129"/>
      <c r="H301" s="129"/>
      <c r="I301" s="129"/>
      <c r="J301" s="44"/>
      <c r="K301" s="44"/>
    </row>
    <row r="302" spans="1:11" ht="27" customHeight="1" x14ac:dyDescent="0.2">
      <c r="A302" s="143" t="s">
        <v>384</v>
      </c>
      <c r="B302" s="228" t="s">
        <v>385</v>
      </c>
      <c r="C302" s="229"/>
      <c r="D302" s="144"/>
      <c r="E302" s="145">
        <v>0</v>
      </c>
      <c r="F302" s="145">
        <v>0</v>
      </c>
      <c r="G302" s="145">
        <v>0</v>
      </c>
      <c r="H302" s="145">
        <v>15058.1</v>
      </c>
      <c r="I302" s="145">
        <f>I303</f>
        <v>15058.1</v>
      </c>
      <c r="J302" s="146">
        <v>0</v>
      </c>
      <c r="K302" s="146">
        <f>I302/H302*100</f>
        <v>100</v>
      </c>
    </row>
    <row r="303" spans="1:11" ht="27" customHeight="1" x14ac:dyDescent="0.2">
      <c r="A303" s="125"/>
      <c r="B303" s="188">
        <v>3</v>
      </c>
      <c r="C303" s="161" t="s">
        <v>189</v>
      </c>
      <c r="D303" s="126"/>
      <c r="E303" s="129">
        <v>0</v>
      </c>
      <c r="F303" s="129">
        <v>0</v>
      </c>
      <c r="G303" s="129">
        <v>0</v>
      </c>
      <c r="H303" s="129">
        <v>15058.1</v>
      </c>
      <c r="I303" s="129">
        <f>I304</f>
        <v>15058.1</v>
      </c>
      <c r="J303" s="44">
        <v>0</v>
      </c>
      <c r="K303" s="44">
        <f>I303/H303*100</f>
        <v>100</v>
      </c>
    </row>
    <row r="304" spans="1:11" ht="27" customHeight="1" x14ac:dyDescent="0.2">
      <c r="A304" s="125"/>
      <c r="B304" s="188">
        <v>32</v>
      </c>
      <c r="C304" s="161" t="s">
        <v>190</v>
      </c>
      <c r="D304" s="126"/>
      <c r="E304" s="129">
        <v>0</v>
      </c>
      <c r="F304" s="129">
        <v>0</v>
      </c>
      <c r="G304" s="129">
        <v>0</v>
      </c>
      <c r="H304" s="129">
        <v>15058.1</v>
      </c>
      <c r="I304" s="129">
        <f>I305</f>
        <v>15058.1</v>
      </c>
      <c r="J304" s="44">
        <v>0</v>
      </c>
      <c r="K304" s="44">
        <f>I304/H304*100</f>
        <v>100</v>
      </c>
    </row>
    <row r="305" spans="1:13" ht="27" customHeight="1" x14ac:dyDescent="0.2">
      <c r="A305" s="125"/>
      <c r="B305" s="125">
        <v>321</v>
      </c>
      <c r="C305" s="161" t="s">
        <v>386</v>
      </c>
      <c r="D305" s="126"/>
      <c r="E305" s="129">
        <v>0</v>
      </c>
      <c r="F305" s="129">
        <v>0</v>
      </c>
      <c r="G305" s="129">
        <v>0</v>
      </c>
      <c r="H305" s="129">
        <v>15058.1</v>
      </c>
      <c r="I305" s="129">
        <f>I306</f>
        <v>15058.1</v>
      </c>
      <c r="J305" s="44">
        <v>0</v>
      </c>
      <c r="K305" s="44">
        <f>I305/H305*100</f>
        <v>100</v>
      </c>
    </row>
    <row r="306" spans="1:13" ht="27" customHeight="1" x14ac:dyDescent="0.2">
      <c r="A306" s="125"/>
      <c r="B306" s="125">
        <v>3213</v>
      </c>
      <c r="C306" s="161" t="s">
        <v>386</v>
      </c>
      <c r="D306" s="126">
        <v>51008</v>
      </c>
      <c r="E306" s="129">
        <v>0</v>
      </c>
      <c r="F306" s="129">
        <v>0</v>
      </c>
      <c r="G306" s="129">
        <v>0</v>
      </c>
      <c r="H306" s="129">
        <v>15058.1</v>
      </c>
      <c r="I306" s="129">
        <v>15058.1</v>
      </c>
      <c r="J306" s="44">
        <v>0</v>
      </c>
      <c r="K306" s="44"/>
    </row>
    <row r="307" spans="1:13" ht="27" customHeight="1" x14ac:dyDescent="0.2">
      <c r="A307" s="139">
        <v>2401</v>
      </c>
      <c r="B307" s="139" t="s">
        <v>296</v>
      </c>
      <c r="C307" s="164"/>
      <c r="D307" s="140"/>
      <c r="E307" s="141">
        <f>E310</f>
        <v>477966.97</v>
      </c>
      <c r="F307" s="141">
        <v>487182.64</v>
      </c>
      <c r="G307" s="141">
        <v>494809.19</v>
      </c>
      <c r="H307" s="141">
        <f>H310</f>
        <v>168541.15999999997</v>
      </c>
      <c r="I307" s="141">
        <f>I310</f>
        <v>169901.15999999997</v>
      </c>
      <c r="J307" s="142">
        <f>I307/G307*100</f>
        <v>34.336702598429909</v>
      </c>
      <c r="K307" s="142">
        <f>I307/H307*100</f>
        <v>100.80692455184241</v>
      </c>
      <c r="M307" s="122"/>
    </row>
    <row r="308" spans="1:13" ht="27" customHeight="1" x14ac:dyDescent="0.2">
      <c r="A308" s="125"/>
      <c r="B308" s="125"/>
      <c r="C308" s="161"/>
      <c r="D308" s="126"/>
      <c r="E308" s="129"/>
      <c r="F308" s="129"/>
      <c r="G308" s="129"/>
      <c r="H308" s="129"/>
      <c r="I308" s="129"/>
      <c r="J308" s="128"/>
      <c r="K308" s="128"/>
    </row>
    <row r="309" spans="1:13" ht="27" customHeight="1" x14ac:dyDescent="0.2">
      <c r="A309" s="125"/>
      <c r="B309" s="125" t="s">
        <v>186</v>
      </c>
      <c r="C309" s="161"/>
      <c r="D309" s="126"/>
      <c r="E309" s="129"/>
      <c r="F309" s="129"/>
      <c r="G309" s="129"/>
      <c r="H309" s="129"/>
      <c r="I309" s="129"/>
      <c r="J309" s="128"/>
      <c r="K309" s="128"/>
    </row>
    <row r="310" spans="1:13" ht="27" customHeight="1" x14ac:dyDescent="0.2">
      <c r="A310" s="143" t="s">
        <v>297</v>
      </c>
      <c r="B310" s="143" t="s">
        <v>298</v>
      </c>
      <c r="C310" s="162"/>
      <c r="D310" s="144"/>
      <c r="E310" s="145">
        <f>E311</f>
        <v>477966.97</v>
      </c>
      <c r="F310" s="145">
        <v>487182.64</v>
      </c>
      <c r="G310" s="145">
        <v>494809.19</v>
      </c>
      <c r="H310" s="145">
        <f t="shared" ref="H310:I312" si="20">H311</f>
        <v>168541.15999999997</v>
      </c>
      <c r="I310" s="145">
        <f t="shared" si="20"/>
        <v>169901.15999999997</v>
      </c>
      <c r="J310" s="146">
        <f>I310/G310*100</f>
        <v>34.336702598429909</v>
      </c>
      <c r="K310" s="146">
        <f>I310/H310*100</f>
        <v>100.80692455184241</v>
      </c>
    </row>
    <row r="311" spans="1:13" ht="27" customHeight="1" x14ac:dyDescent="0.2">
      <c r="A311" s="125"/>
      <c r="B311" s="125">
        <v>3</v>
      </c>
      <c r="C311" s="161" t="s">
        <v>189</v>
      </c>
      <c r="D311" s="126"/>
      <c r="E311" s="129">
        <f>E312</f>
        <v>477966.97</v>
      </c>
      <c r="F311" s="129">
        <v>487182.64</v>
      </c>
      <c r="G311" s="129">
        <v>494809.19</v>
      </c>
      <c r="H311" s="129">
        <f t="shared" si="20"/>
        <v>168541.15999999997</v>
      </c>
      <c r="I311" s="129">
        <f t="shared" si="20"/>
        <v>169901.15999999997</v>
      </c>
      <c r="J311" s="44">
        <f>I311/G311*100</f>
        <v>34.336702598429909</v>
      </c>
      <c r="K311" s="44">
        <f>I311/H311*100</f>
        <v>100.80692455184241</v>
      </c>
    </row>
    <row r="312" spans="1:13" ht="27" customHeight="1" x14ac:dyDescent="0.2">
      <c r="A312" s="125"/>
      <c r="B312" s="125">
        <v>32</v>
      </c>
      <c r="C312" s="161" t="s">
        <v>190</v>
      </c>
      <c r="D312" s="126"/>
      <c r="E312" s="129">
        <f>E313</f>
        <v>477966.97</v>
      </c>
      <c r="F312" s="129">
        <v>487182.64</v>
      </c>
      <c r="G312" s="129">
        <v>494809.19</v>
      </c>
      <c r="H312" s="129">
        <f t="shared" si="20"/>
        <v>168541.15999999997</v>
      </c>
      <c r="I312" s="129">
        <f t="shared" si="20"/>
        <v>169901.15999999997</v>
      </c>
      <c r="J312" s="44">
        <f>I312/G312*100</f>
        <v>34.336702598429909</v>
      </c>
      <c r="K312" s="44">
        <f>I312/H312*100</f>
        <v>100.80692455184241</v>
      </c>
    </row>
    <row r="313" spans="1:13" ht="27" customHeight="1" x14ac:dyDescent="0.2">
      <c r="A313" s="125"/>
      <c r="B313" s="125">
        <v>323</v>
      </c>
      <c r="C313" s="161" t="s">
        <v>200</v>
      </c>
      <c r="D313" s="126"/>
      <c r="E313" s="129">
        <f>E314</f>
        <v>477966.97</v>
      </c>
      <c r="F313" s="129">
        <v>487182.64</v>
      </c>
      <c r="G313" s="129">
        <v>494809.19</v>
      </c>
      <c r="H313" s="129">
        <f>H314+H315</f>
        <v>168541.15999999997</v>
      </c>
      <c r="I313" s="129">
        <f>I314+I315</f>
        <v>169901.15999999997</v>
      </c>
      <c r="J313" s="44">
        <f>I313/G313*100</f>
        <v>34.336702598429909</v>
      </c>
      <c r="K313" s="44">
        <f>I313/H313*100</f>
        <v>100.80692455184241</v>
      </c>
    </row>
    <row r="314" spans="1:13" ht="27" customHeight="1" x14ac:dyDescent="0.2">
      <c r="A314" s="125" t="s">
        <v>299</v>
      </c>
      <c r="B314" s="125">
        <v>3232</v>
      </c>
      <c r="C314" s="161" t="s">
        <v>202</v>
      </c>
      <c r="D314" s="126">
        <v>48005</v>
      </c>
      <c r="E314" s="129">
        <v>477966.97</v>
      </c>
      <c r="F314" s="129">
        <v>0</v>
      </c>
      <c r="G314" s="129">
        <v>494809.19</v>
      </c>
      <c r="H314" s="129">
        <v>163896.85999999999</v>
      </c>
      <c r="I314" s="129">
        <v>165256.85999999999</v>
      </c>
      <c r="J314" s="44">
        <f>I314/G314*100</f>
        <v>33.398098365957992</v>
      </c>
      <c r="K314" s="44"/>
    </row>
    <row r="315" spans="1:13" ht="27" customHeight="1" x14ac:dyDescent="0.2">
      <c r="A315" s="125"/>
      <c r="B315" s="125">
        <v>3234</v>
      </c>
      <c r="C315" s="161" t="s">
        <v>203</v>
      </c>
      <c r="D315" s="126"/>
      <c r="E315" s="129">
        <v>0</v>
      </c>
      <c r="F315" s="129">
        <v>0</v>
      </c>
      <c r="G315" s="129">
        <v>0</v>
      </c>
      <c r="H315" s="129">
        <v>4644.3</v>
      </c>
      <c r="I315" s="129">
        <v>4644.3</v>
      </c>
      <c r="J315" s="44">
        <v>0</v>
      </c>
      <c r="K315" s="44"/>
    </row>
    <row r="316" spans="1:13" ht="27" customHeight="1" x14ac:dyDescent="0.2">
      <c r="A316" s="139">
        <v>2403</v>
      </c>
      <c r="B316" s="139" t="s">
        <v>300</v>
      </c>
      <c r="C316" s="164"/>
      <c r="D316" s="140"/>
      <c r="E316" s="141">
        <v>0</v>
      </c>
      <c r="F316" s="141">
        <v>10650</v>
      </c>
      <c r="G316" s="141">
        <f>G319</f>
        <v>20640</v>
      </c>
      <c r="H316" s="141">
        <f>H319</f>
        <v>9500</v>
      </c>
      <c r="I316" s="141">
        <f>I319</f>
        <v>7500</v>
      </c>
      <c r="J316" s="142">
        <f>I316/G316*100</f>
        <v>36.337209302325576</v>
      </c>
      <c r="K316" s="142">
        <f>I316/H316*100</f>
        <v>78.94736842105263</v>
      </c>
    </row>
    <row r="317" spans="1:13" ht="27" customHeight="1" x14ac:dyDescent="0.2">
      <c r="A317" s="125"/>
      <c r="B317" s="125"/>
      <c r="C317" s="161"/>
      <c r="D317" s="126"/>
      <c r="E317" s="129"/>
      <c r="F317" s="129"/>
      <c r="G317" s="129"/>
      <c r="H317" s="129"/>
      <c r="I317" s="129"/>
      <c r="J317" s="128"/>
      <c r="K317" s="128"/>
    </row>
    <row r="318" spans="1:13" ht="27" customHeight="1" x14ac:dyDescent="0.2">
      <c r="A318" s="125"/>
      <c r="B318" s="125" t="s">
        <v>186</v>
      </c>
      <c r="C318" s="161"/>
      <c r="D318" s="126"/>
      <c r="E318" s="129"/>
      <c r="F318" s="129"/>
      <c r="G318" s="129"/>
      <c r="H318" s="129"/>
      <c r="I318" s="129"/>
      <c r="J318" s="128"/>
      <c r="K318" s="128"/>
    </row>
    <row r="319" spans="1:13" ht="27" customHeight="1" x14ac:dyDescent="0.2">
      <c r="A319" s="143" t="s">
        <v>301</v>
      </c>
      <c r="B319" s="143" t="s">
        <v>302</v>
      </c>
      <c r="C319" s="162"/>
      <c r="D319" s="144"/>
      <c r="E319" s="145">
        <f>E320</f>
        <v>181.25</v>
      </c>
      <c r="F319" s="145">
        <v>10650</v>
      </c>
      <c r="G319" s="145">
        <f t="shared" ref="G319:H321" si="21">G320</f>
        <v>20640</v>
      </c>
      <c r="H319" s="145">
        <f t="shared" si="21"/>
        <v>9500</v>
      </c>
      <c r="I319" s="145">
        <f>I320</f>
        <v>7500</v>
      </c>
      <c r="J319" s="146">
        <f>I319/G319*100</f>
        <v>36.337209302325576</v>
      </c>
      <c r="K319" s="146">
        <f>I319/H319*100</f>
        <v>78.94736842105263</v>
      </c>
    </row>
    <row r="320" spans="1:13" ht="27" customHeight="1" x14ac:dyDescent="0.2">
      <c r="A320" s="125"/>
      <c r="B320" s="125">
        <v>4</v>
      </c>
      <c r="C320" s="161" t="s">
        <v>276</v>
      </c>
      <c r="D320" s="126"/>
      <c r="E320" s="129">
        <f>E321</f>
        <v>181.25</v>
      </c>
      <c r="F320" s="129">
        <v>10650</v>
      </c>
      <c r="G320" s="129">
        <f t="shared" si="21"/>
        <v>20640</v>
      </c>
      <c r="H320" s="129">
        <f t="shared" si="21"/>
        <v>9500</v>
      </c>
      <c r="I320" s="129">
        <f>I321</f>
        <v>7500</v>
      </c>
      <c r="J320" s="44">
        <f>I320/G320*100</f>
        <v>36.337209302325576</v>
      </c>
      <c r="K320" s="44">
        <f>I320/H320*100</f>
        <v>78.94736842105263</v>
      </c>
    </row>
    <row r="321" spans="1:11" ht="27" customHeight="1" x14ac:dyDescent="0.2">
      <c r="A321" s="125"/>
      <c r="B321" s="125">
        <v>41</v>
      </c>
      <c r="C321" s="163" t="s">
        <v>387</v>
      </c>
      <c r="D321" s="148"/>
      <c r="E321" s="129">
        <f>E322</f>
        <v>181.25</v>
      </c>
      <c r="F321" s="129">
        <v>10650</v>
      </c>
      <c r="G321" s="129">
        <f t="shared" si="21"/>
        <v>20640</v>
      </c>
      <c r="H321" s="129">
        <f t="shared" si="21"/>
        <v>9500</v>
      </c>
      <c r="I321" s="129">
        <f>I325</f>
        <v>7500</v>
      </c>
      <c r="J321" s="44">
        <f>I321/G321*100</f>
        <v>36.337209302325576</v>
      </c>
      <c r="K321" s="44">
        <f>I321/H321*100</f>
        <v>78.94736842105263</v>
      </c>
    </row>
    <row r="322" spans="1:11" ht="27" customHeight="1" x14ac:dyDescent="0.2">
      <c r="A322" s="125"/>
      <c r="B322" s="125">
        <v>412</v>
      </c>
      <c r="C322" s="161" t="s">
        <v>309</v>
      </c>
      <c r="D322" s="126"/>
      <c r="E322" s="129">
        <f>E323</f>
        <v>181.25</v>
      </c>
      <c r="F322" s="129">
        <v>10650</v>
      </c>
      <c r="G322" s="129">
        <f>G323+G324+G325</f>
        <v>20640</v>
      </c>
      <c r="H322" s="129">
        <f>H323+H325</f>
        <v>9500</v>
      </c>
      <c r="I322" s="129">
        <v>0</v>
      </c>
      <c r="J322" s="44">
        <f>I322/G322*100</f>
        <v>0</v>
      </c>
      <c r="K322" s="44">
        <f>I322/H322*100</f>
        <v>0</v>
      </c>
    </row>
    <row r="323" spans="1:11" ht="27" customHeight="1" x14ac:dyDescent="0.2">
      <c r="A323" s="125">
        <v>213422</v>
      </c>
      <c r="B323" s="125">
        <v>4123</v>
      </c>
      <c r="C323" s="161" t="s">
        <v>310</v>
      </c>
      <c r="D323" s="126">
        <v>53082</v>
      </c>
      <c r="E323" s="129">
        <v>181.25</v>
      </c>
      <c r="F323" s="129">
        <v>0</v>
      </c>
      <c r="G323" s="129">
        <v>0</v>
      </c>
      <c r="H323" s="129">
        <v>2000</v>
      </c>
      <c r="I323" s="129">
        <v>0</v>
      </c>
      <c r="J323" s="44">
        <v>0</v>
      </c>
      <c r="K323" s="44"/>
    </row>
    <row r="324" spans="1:11" ht="27" customHeight="1" x14ac:dyDescent="0.2">
      <c r="A324" s="125" t="s">
        <v>311</v>
      </c>
      <c r="B324" s="125">
        <v>4123</v>
      </c>
      <c r="C324" s="161" t="s">
        <v>310</v>
      </c>
      <c r="D324" s="126">
        <v>62300</v>
      </c>
      <c r="E324" s="129">
        <v>0</v>
      </c>
      <c r="F324" s="129">
        <v>0</v>
      </c>
      <c r="G324" s="129">
        <v>9990</v>
      </c>
      <c r="H324" s="129">
        <v>0</v>
      </c>
      <c r="I324" s="129">
        <v>0</v>
      </c>
      <c r="J324" s="44">
        <f>I324/G324*100</f>
        <v>0</v>
      </c>
      <c r="K324" s="44"/>
    </row>
    <row r="325" spans="1:11" ht="27" customHeight="1" x14ac:dyDescent="0.2">
      <c r="A325" s="125" t="s">
        <v>304</v>
      </c>
      <c r="B325" s="125">
        <v>4126</v>
      </c>
      <c r="C325" s="161" t="s">
        <v>388</v>
      </c>
      <c r="D325" s="126">
        <v>48006</v>
      </c>
      <c r="E325" s="129">
        <v>0</v>
      </c>
      <c r="F325" s="129">
        <v>0</v>
      </c>
      <c r="G325" s="129">
        <v>10650</v>
      </c>
      <c r="H325" s="129">
        <v>7500</v>
      </c>
      <c r="I325" s="129">
        <v>7500</v>
      </c>
      <c r="J325" s="44">
        <f>I325/G325*100</f>
        <v>70.422535211267601</v>
      </c>
      <c r="K325" s="44"/>
    </row>
    <row r="326" spans="1:11" ht="27" customHeight="1" x14ac:dyDescent="0.2">
      <c r="A326" s="139">
        <v>2405</v>
      </c>
      <c r="B326" s="139" t="s">
        <v>306</v>
      </c>
      <c r="C326" s="164"/>
      <c r="D326" s="140"/>
      <c r="E326" s="141">
        <f>E329</f>
        <v>53276.15</v>
      </c>
      <c r="F326" s="141">
        <v>158290</v>
      </c>
      <c r="G326" s="141">
        <v>36127.54</v>
      </c>
      <c r="H326" s="141">
        <f>H329+H359</f>
        <v>215061.96</v>
      </c>
      <c r="I326" s="141">
        <f>I329+I359</f>
        <v>114529.56</v>
      </c>
      <c r="J326" s="142">
        <f>I326/G326*100</f>
        <v>317.01455454758337</v>
      </c>
      <c r="K326" s="142">
        <f>I326/H326*100</f>
        <v>53.254215668824003</v>
      </c>
    </row>
    <row r="327" spans="1:11" ht="27" customHeight="1" x14ac:dyDescent="0.2">
      <c r="A327" s="125"/>
      <c r="B327" s="125"/>
      <c r="C327" s="161"/>
      <c r="D327" s="126"/>
      <c r="E327" s="129"/>
      <c r="F327" s="129"/>
      <c r="G327" s="129"/>
      <c r="H327" s="129"/>
      <c r="I327" s="129"/>
      <c r="J327" s="128"/>
      <c r="K327" s="128"/>
    </row>
    <row r="328" spans="1:11" ht="27" customHeight="1" x14ac:dyDescent="0.2">
      <c r="A328" s="125"/>
      <c r="B328" s="125" t="s">
        <v>186</v>
      </c>
      <c r="C328" s="161"/>
      <c r="D328" s="126"/>
      <c r="E328" s="129"/>
      <c r="F328" s="129"/>
      <c r="G328" s="129"/>
      <c r="H328" s="129"/>
      <c r="I328" s="129"/>
      <c r="J328" s="128"/>
      <c r="K328" s="128"/>
    </row>
    <row r="329" spans="1:11" ht="27" customHeight="1" x14ac:dyDescent="0.2">
      <c r="A329" s="143" t="s">
        <v>307</v>
      </c>
      <c r="B329" s="143" t="s">
        <v>308</v>
      </c>
      <c r="C329" s="162"/>
      <c r="D329" s="144"/>
      <c r="E329" s="145">
        <f>E330</f>
        <v>53276.15</v>
      </c>
      <c r="F329" s="145">
        <v>155790</v>
      </c>
      <c r="G329" s="145">
        <v>33627.54</v>
      </c>
      <c r="H329" s="145">
        <f>H330</f>
        <v>209061.96</v>
      </c>
      <c r="I329" s="145">
        <f>I330</f>
        <v>108529.56</v>
      </c>
      <c r="J329" s="146">
        <f>I329/G329*100</f>
        <v>322.74011123025946</v>
      </c>
      <c r="K329" s="146">
        <f>I329/H329*100</f>
        <v>51.912629155490549</v>
      </c>
    </row>
    <row r="330" spans="1:11" ht="27" customHeight="1" x14ac:dyDescent="0.2">
      <c r="A330" s="125"/>
      <c r="B330" s="125">
        <v>4</v>
      </c>
      <c r="C330" s="161" t="s">
        <v>276</v>
      </c>
      <c r="D330" s="126"/>
      <c r="E330" s="129">
        <f>E331</f>
        <v>53276.15</v>
      </c>
      <c r="F330" s="129">
        <v>155790</v>
      </c>
      <c r="G330" s="129">
        <v>33627.54</v>
      </c>
      <c r="H330" s="129">
        <f>H331</f>
        <v>209061.96</v>
      </c>
      <c r="I330" s="129">
        <f>I331</f>
        <v>108529.56</v>
      </c>
      <c r="J330" s="44">
        <f>I330/G330*100</f>
        <v>322.74011123025946</v>
      </c>
      <c r="K330" s="44">
        <f>I330/H330*100</f>
        <v>51.912629155490549</v>
      </c>
    </row>
    <row r="331" spans="1:11" ht="27" customHeight="1" x14ac:dyDescent="0.2">
      <c r="A331" s="125"/>
      <c r="B331" s="125">
        <v>42</v>
      </c>
      <c r="C331" s="163" t="s">
        <v>277</v>
      </c>
      <c r="D331" s="148"/>
      <c r="E331" s="129">
        <f>E336+E352</f>
        <v>53276.15</v>
      </c>
      <c r="F331" s="129">
        <v>143800</v>
      </c>
      <c r="G331" s="129">
        <v>23637.54</v>
      </c>
      <c r="H331" s="129">
        <f>H332+H336+H352</f>
        <v>209061.96</v>
      </c>
      <c r="I331" s="129">
        <f>I336+I352</f>
        <v>108529.56</v>
      </c>
      <c r="J331" s="44">
        <f>I331/G331*100</f>
        <v>459.14067199886279</v>
      </c>
      <c r="K331" s="44">
        <f>I331/H331*100</f>
        <v>51.912629155490549</v>
      </c>
    </row>
    <row r="332" spans="1:11" ht="27" customHeight="1" x14ac:dyDescent="0.2">
      <c r="A332" s="125"/>
      <c r="B332" s="125">
        <v>421</v>
      </c>
      <c r="C332" s="161" t="s">
        <v>303</v>
      </c>
      <c r="D332" s="126"/>
      <c r="E332" s="129">
        <v>0</v>
      </c>
      <c r="F332" s="129">
        <v>33000</v>
      </c>
      <c r="G332" s="129">
        <v>0</v>
      </c>
      <c r="H332" s="129">
        <f>H333+H334+H335</f>
        <v>45000</v>
      </c>
      <c r="I332" s="129">
        <v>0</v>
      </c>
      <c r="J332" s="44">
        <v>0</v>
      </c>
      <c r="K332" s="44">
        <f>I332/H332*100</f>
        <v>0</v>
      </c>
    </row>
    <row r="333" spans="1:11" ht="27" customHeight="1" x14ac:dyDescent="0.2">
      <c r="A333" s="125">
        <v>213423</v>
      </c>
      <c r="B333" s="125">
        <v>4212</v>
      </c>
      <c r="C333" s="161" t="s">
        <v>305</v>
      </c>
      <c r="D333" s="126">
        <v>55217</v>
      </c>
      <c r="E333" s="129">
        <v>0</v>
      </c>
      <c r="F333" s="129">
        <v>0</v>
      </c>
      <c r="G333" s="129">
        <v>0</v>
      </c>
      <c r="H333" s="129">
        <v>20000</v>
      </c>
      <c r="I333" s="129">
        <v>0</v>
      </c>
      <c r="J333" s="44">
        <v>0</v>
      </c>
      <c r="K333" s="44"/>
    </row>
    <row r="334" spans="1:11" ht="27" customHeight="1" x14ac:dyDescent="0.2">
      <c r="A334" s="125">
        <v>213424</v>
      </c>
      <c r="B334" s="125">
        <v>4212</v>
      </c>
      <c r="C334" s="161" t="s">
        <v>305</v>
      </c>
      <c r="D334" s="126">
        <v>55330</v>
      </c>
      <c r="E334" s="129">
        <v>0</v>
      </c>
      <c r="F334" s="129">
        <v>0</v>
      </c>
      <c r="G334" s="129">
        <v>0</v>
      </c>
      <c r="H334" s="129">
        <v>20000</v>
      </c>
      <c r="I334" s="129">
        <v>0</v>
      </c>
      <c r="J334" s="44">
        <v>0</v>
      </c>
      <c r="K334" s="44"/>
    </row>
    <row r="335" spans="1:11" ht="27" customHeight="1" x14ac:dyDescent="0.2">
      <c r="A335" s="125">
        <v>213425</v>
      </c>
      <c r="B335" s="125">
        <v>4212</v>
      </c>
      <c r="C335" s="161" t="s">
        <v>305</v>
      </c>
      <c r="D335" s="126">
        <v>62300</v>
      </c>
      <c r="E335" s="129">
        <v>0</v>
      </c>
      <c r="F335" s="129">
        <v>0</v>
      </c>
      <c r="G335" s="129">
        <v>0</v>
      </c>
      <c r="H335" s="129">
        <v>5000</v>
      </c>
      <c r="I335" s="129">
        <v>0</v>
      </c>
      <c r="J335" s="44">
        <v>0</v>
      </c>
      <c r="K335" s="44"/>
    </row>
    <row r="336" spans="1:11" ht="27" customHeight="1" x14ac:dyDescent="0.2">
      <c r="A336" s="125"/>
      <c r="B336" s="125">
        <v>422</v>
      </c>
      <c r="C336" s="161" t="s">
        <v>312</v>
      </c>
      <c r="D336" s="126"/>
      <c r="E336" s="129">
        <f>E337+E339+E340+E341+E343+E344+E345+E347+E348+E349+E351</f>
        <v>53009.16</v>
      </c>
      <c r="F336" s="129">
        <v>97000</v>
      </c>
      <c r="G336" s="129">
        <v>12529.03</v>
      </c>
      <c r="H336" s="129">
        <f>H337+H338+H339+H340+H341+H342+H343+H344+H345+H346+H347+H348+H349+H350+H351</f>
        <v>157261.96</v>
      </c>
      <c r="I336" s="129">
        <f>I338+I341+I343+I351+I349+I342+I350</f>
        <v>107539.95</v>
      </c>
      <c r="J336" s="44">
        <f>I336/G336*100</f>
        <v>858.32622317928826</v>
      </c>
      <c r="K336" s="44">
        <f>I336/H336*100</f>
        <v>68.382684534772437</v>
      </c>
    </row>
    <row r="337" spans="1:11" ht="27" customHeight="1" x14ac:dyDescent="0.2">
      <c r="A337" s="125">
        <v>213426</v>
      </c>
      <c r="B337" s="125">
        <v>4221</v>
      </c>
      <c r="C337" s="161" t="s">
        <v>313</v>
      </c>
      <c r="D337" s="126">
        <v>47300</v>
      </c>
      <c r="E337" s="129">
        <v>670.64</v>
      </c>
      <c r="F337" s="129">
        <v>0</v>
      </c>
      <c r="G337" s="129">
        <v>0</v>
      </c>
      <c r="H337" s="129">
        <v>3000</v>
      </c>
      <c r="I337" s="129">
        <v>0</v>
      </c>
      <c r="J337" s="44">
        <f>G337/E337*100</f>
        <v>0</v>
      </c>
      <c r="K337" s="44"/>
    </row>
    <row r="338" spans="1:11" ht="27" customHeight="1" x14ac:dyDescent="0.2">
      <c r="A338" s="125">
        <v>213427</v>
      </c>
      <c r="B338" s="125">
        <v>4221</v>
      </c>
      <c r="C338" s="161" t="s">
        <v>313</v>
      </c>
      <c r="D338" s="126">
        <v>62300</v>
      </c>
      <c r="E338" s="129">
        <v>0</v>
      </c>
      <c r="F338" s="129">
        <v>0</v>
      </c>
      <c r="G338" s="129">
        <v>2524.85</v>
      </c>
      <c r="H338" s="129">
        <v>15000</v>
      </c>
      <c r="I338" s="129">
        <v>11500</v>
      </c>
      <c r="J338" s="44">
        <f>I338/G338*100</f>
        <v>455.47260233281185</v>
      </c>
      <c r="K338" s="44"/>
    </row>
    <row r="339" spans="1:11" ht="27" customHeight="1" x14ac:dyDescent="0.2">
      <c r="A339" s="125">
        <v>213428</v>
      </c>
      <c r="B339" s="125">
        <v>4221</v>
      </c>
      <c r="C339" s="161" t="s">
        <v>313</v>
      </c>
      <c r="D339" s="126">
        <v>53082</v>
      </c>
      <c r="E339" s="129">
        <v>27179.73</v>
      </c>
      <c r="F339" s="129">
        <v>0</v>
      </c>
      <c r="G339" s="129">
        <v>0</v>
      </c>
      <c r="H339" s="129">
        <v>10000</v>
      </c>
      <c r="I339" s="129">
        <v>0</v>
      </c>
      <c r="J339" s="44">
        <f>G339/E339*100</f>
        <v>0</v>
      </c>
      <c r="K339" s="44"/>
    </row>
    <row r="340" spans="1:11" ht="27" customHeight="1" x14ac:dyDescent="0.2">
      <c r="A340" s="125">
        <v>213429</v>
      </c>
      <c r="B340" s="125">
        <v>4221</v>
      </c>
      <c r="C340" s="161" t="s">
        <v>313</v>
      </c>
      <c r="D340" s="126">
        <v>32300</v>
      </c>
      <c r="E340" s="129">
        <v>0</v>
      </c>
      <c r="F340" s="129">
        <v>0</v>
      </c>
      <c r="G340" s="129">
        <v>0</v>
      </c>
      <c r="H340" s="129">
        <v>10000</v>
      </c>
      <c r="I340" s="129">
        <v>0</v>
      </c>
      <c r="J340" s="44">
        <v>0</v>
      </c>
      <c r="K340" s="44"/>
    </row>
    <row r="341" spans="1:11" ht="27" customHeight="1" x14ac:dyDescent="0.2">
      <c r="A341" s="125">
        <v>213430</v>
      </c>
      <c r="B341" s="125">
        <v>4221</v>
      </c>
      <c r="C341" s="161" t="s">
        <v>313</v>
      </c>
      <c r="D341" s="126">
        <v>55330</v>
      </c>
      <c r="E341" s="129">
        <v>0</v>
      </c>
      <c r="F341" s="129">
        <v>0</v>
      </c>
      <c r="G341" s="129">
        <v>0</v>
      </c>
      <c r="H341" s="129">
        <v>10000</v>
      </c>
      <c r="I341" s="129">
        <v>6500</v>
      </c>
      <c r="J341" s="44">
        <v>0</v>
      </c>
      <c r="K341" s="44"/>
    </row>
    <row r="342" spans="1:11" ht="27" customHeight="1" x14ac:dyDescent="0.2">
      <c r="A342" s="125"/>
      <c r="B342" s="125">
        <v>4221</v>
      </c>
      <c r="C342" s="161" t="s">
        <v>313</v>
      </c>
      <c r="D342" s="126">
        <v>48006</v>
      </c>
      <c r="E342" s="129">
        <v>0</v>
      </c>
      <c r="F342" s="129">
        <v>0</v>
      </c>
      <c r="G342" s="129">
        <v>0</v>
      </c>
      <c r="H342" s="129">
        <v>53873.06</v>
      </c>
      <c r="I342" s="129">
        <v>53873.06</v>
      </c>
      <c r="J342" s="44">
        <v>0</v>
      </c>
      <c r="K342" s="44"/>
    </row>
    <row r="343" spans="1:11" ht="27" customHeight="1" x14ac:dyDescent="0.2">
      <c r="A343" s="125">
        <v>213431</v>
      </c>
      <c r="B343" s="125">
        <v>4221</v>
      </c>
      <c r="C343" s="161" t="s">
        <v>313</v>
      </c>
      <c r="D343" s="126">
        <v>55217</v>
      </c>
      <c r="E343" s="129">
        <v>0</v>
      </c>
      <c r="F343" s="129">
        <v>0</v>
      </c>
      <c r="G343" s="129">
        <v>0</v>
      </c>
      <c r="H343" s="129">
        <v>20000</v>
      </c>
      <c r="I343" s="129">
        <v>15000</v>
      </c>
      <c r="J343" s="44">
        <v>0</v>
      </c>
      <c r="K343" s="44"/>
    </row>
    <row r="344" spans="1:11" ht="27" customHeight="1" x14ac:dyDescent="0.2">
      <c r="A344" s="125">
        <v>213432</v>
      </c>
      <c r="B344" s="125">
        <v>4222</v>
      </c>
      <c r="C344" s="161" t="s">
        <v>314</v>
      </c>
      <c r="D344" s="126">
        <v>62300</v>
      </c>
      <c r="E344" s="129">
        <v>0</v>
      </c>
      <c r="F344" s="129">
        <v>0</v>
      </c>
      <c r="G344" s="129">
        <v>0</v>
      </c>
      <c r="H344" s="129">
        <v>2000</v>
      </c>
      <c r="I344" s="129">
        <v>0</v>
      </c>
      <c r="J344" s="44">
        <v>0</v>
      </c>
      <c r="K344" s="44"/>
    </row>
    <row r="345" spans="1:11" ht="27" customHeight="1" x14ac:dyDescent="0.2">
      <c r="A345" s="125">
        <v>213433</v>
      </c>
      <c r="B345" s="125">
        <v>4226</v>
      </c>
      <c r="C345" s="161" t="s">
        <v>315</v>
      </c>
      <c r="D345" s="126">
        <v>62300</v>
      </c>
      <c r="E345" s="129">
        <v>4869.79</v>
      </c>
      <c r="F345" s="129">
        <v>0</v>
      </c>
      <c r="G345" s="129">
        <v>0</v>
      </c>
      <c r="H345" s="129">
        <v>1000</v>
      </c>
      <c r="I345" s="129">
        <v>0</v>
      </c>
      <c r="J345" s="44">
        <f>G345/E345*100</f>
        <v>0</v>
      </c>
      <c r="K345" s="44"/>
    </row>
    <row r="346" spans="1:11" ht="27" customHeight="1" x14ac:dyDescent="0.2">
      <c r="A346" s="125"/>
      <c r="B346" s="125">
        <v>4226</v>
      </c>
      <c r="C346" s="161" t="s">
        <v>315</v>
      </c>
      <c r="D346" s="126">
        <v>55217</v>
      </c>
      <c r="E346" s="129">
        <v>0</v>
      </c>
      <c r="F346" s="129">
        <v>0</v>
      </c>
      <c r="G346" s="129">
        <v>0</v>
      </c>
      <c r="H346" s="129">
        <v>1000</v>
      </c>
      <c r="I346" s="129">
        <v>0</v>
      </c>
      <c r="J346" s="44">
        <v>0</v>
      </c>
      <c r="K346" s="44"/>
    </row>
    <row r="347" spans="1:11" ht="27" customHeight="1" x14ac:dyDescent="0.2">
      <c r="A347" s="125" t="s">
        <v>316</v>
      </c>
      <c r="B347" s="125">
        <v>4227</v>
      </c>
      <c r="C347" s="161" t="s">
        <v>317</v>
      </c>
      <c r="D347" s="126">
        <v>62300</v>
      </c>
      <c r="E347" s="129">
        <v>0</v>
      </c>
      <c r="F347" s="129">
        <v>0</v>
      </c>
      <c r="G347" s="129">
        <v>10004.18</v>
      </c>
      <c r="H347" s="129">
        <v>2000</v>
      </c>
      <c r="I347" s="129">
        <v>0</v>
      </c>
      <c r="J347" s="44">
        <f>I347/G347*100</f>
        <v>0</v>
      </c>
      <c r="K347" s="44"/>
    </row>
    <row r="348" spans="1:11" ht="27" customHeight="1" x14ac:dyDescent="0.2">
      <c r="A348" s="125" t="s">
        <v>318</v>
      </c>
      <c r="B348" s="125">
        <v>4227</v>
      </c>
      <c r="C348" s="161" t="s">
        <v>317</v>
      </c>
      <c r="D348" s="126">
        <v>32300</v>
      </c>
      <c r="E348" s="129">
        <v>0</v>
      </c>
      <c r="F348" s="129">
        <v>0</v>
      </c>
      <c r="G348" s="129">
        <v>0</v>
      </c>
      <c r="H348" s="129">
        <v>5000</v>
      </c>
      <c r="I348" s="129">
        <v>0</v>
      </c>
      <c r="J348" s="44">
        <v>0</v>
      </c>
      <c r="K348" s="44"/>
    </row>
    <row r="349" spans="1:11" ht="27" customHeight="1" x14ac:dyDescent="0.2">
      <c r="A349" s="125" t="s">
        <v>319</v>
      </c>
      <c r="B349" s="125">
        <v>4227</v>
      </c>
      <c r="C349" s="161" t="s">
        <v>317</v>
      </c>
      <c r="D349" s="126">
        <v>55217</v>
      </c>
      <c r="E349" s="129">
        <v>0</v>
      </c>
      <c r="F349" s="129">
        <v>0</v>
      </c>
      <c r="G349" s="129">
        <v>0</v>
      </c>
      <c r="H349" s="129">
        <v>10000</v>
      </c>
      <c r="I349" s="129">
        <v>5278.36</v>
      </c>
      <c r="J349" s="44">
        <v>0</v>
      </c>
      <c r="K349" s="44"/>
    </row>
    <row r="350" spans="1:11" ht="27" customHeight="1" x14ac:dyDescent="0.2">
      <c r="A350" s="125"/>
      <c r="B350" s="125">
        <v>4227</v>
      </c>
      <c r="C350" s="161" t="s">
        <v>317</v>
      </c>
      <c r="D350" s="126">
        <v>48006</v>
      </c>
      <c r="E350" s="129">
        <v>0</v>
      </c>
      <c r="F350" s="129">
        <v>0</v>
      </c>
      <c r="G350" s="129">
        <v>0</v>
      </c>
      <c r="H350" s="129">
        <v>10388.9</v>
      </c>
      <c r="I350" s="129">
        <v>10388.530000000001</v>
      </c>
      <c r="J350" s="44">
        <v>0</v>
      </c>
      <c r="K350" s="44"/>
    </row>
    <row r="351" spans="1:11" ht="27" customHeight="1" x14ac:dyDescent="0.2">
      <c r="A351" s="125" t="s">
        <v>320</v>
      </c>
      <c r="B351" s="125">
        <v>4227</v>
      </c>
      <c r="C351" s="161" t="s">
        <v>317</v>
      </c>
      <c r="D351" s="126">
        <v>55330</v>
      </c>
      <c r="E351" s="129">
        <v>20289</v>
      </c>
      <c r="F351" s="129">
        <v>0</v>
      </c>
      <c r="G351" s="129">
        <v>0</v>
      </c>
      <c r="H351" s="129">
        <v>4000</v>
      </c>
      <c r="I351" s="129">
        <v>5000</v>
      </c>
      <c r="J351" s="44">
        <f>G351/E351*100</f>
        <v>0</v>
      </c>
      <c r="K351" s="44"/>
    </row>
    <row r="352" spans="1:11" ht="27" customHeight="1" x14ac:dyDescent="0.2">
      <c r="A352" s="125"/>
      <c r="B352" s="125">
        <v>424</v>
      </c>
      <c r="C352" s="161" t="s">
        <v>278</v>
      </c>
      <c r="D352" s="126"/>
      <c r="E352" s="129">
        <f>E353</f>
        <v>266.99</v>
      </c>
      <c r="F352" s="129">
        <v>0</v>
      </c>
      <c r="G352" s="129">
        <v>11108.51</v>
      </c>
      <c r="H352" s="129">
        <f>H353+H354+H355+H356+H357</f>
        <v>6800</v>
      </c>
      <c r="I352" s="129">
        <f>I354+I355</f>
        <v>989.61</v>
      </c>
      <c r="J352" s="44">
        <f>I352/G352*100</f>
        <v>8.9085754975239695</v>
      </c>
      <c r="K352" s="44">
        <f>I352/H352*100</f>
        <v>14.553088235294117</v>
      </c>
    </row>
    <row r="353" spans="1:11" ht="27" customHeight="1" x14ac:dyDescent="0.2">
      <c r="A353" s="125">
        <v>213434</v>
      </c>
      <c r="B353" s="125">
        <v>4241</v>
      </c>
      <c r="C353" s="161" t="s">
        <v>279</v>
      </c>
      <c r="D353" s="126">
        <v>32300</v>
      </c>
      <c r="E353" s="129">
        <v>266.99</v>
      </c>
      <c r="F353" s="129">
        <v>0</v>
      </c>
      <c r="G353" s="129">
        <v>0</v>
      </c>
      <c r="H353" s="129">
        <v>1300</v>
      </c>
      <c r="I353" s="129">
        <v>0</v>
      </c>
      <c r="J353" s="44">
        <f>G353/E353*100</f>
        <v>0</v>
      </c>
      <c r="K353" s="44"/>
    </row>
    <row r="354" spans="1:11" ht="27" customHeight="1" x14ac:dyDescent="0.2">
      <c r="A354" s="125">
        <v>213435</v>
      </c>
      <c r="B354" s="125">
        <v>4241</v>
      </c>
      <c r="C354" s="161" t="s">
        <v>279</v>
      </c>
      <c r="D354" s="126">
        <v>62300</v>
      </c>
      <c r="E354" s="129">
        <v>0</v>
      </c>
      <c r="F354" s="129">
        <v>0</v>
      </c>
      <c r="G354" s="129">
        <v>8000</v>
      </c>
      <c r="H354" s="129">
        <v>1000</v>
      </c>
      <c r="I354" s="129">
        <v>901</v>
      </c>
      <c r="J354" s="44">
        <f>I354/G354*100</f>
        <v>11.262500000000001</v>
      </c>
      <c r="K354" s="44"/>
    </row>
    <row r="355" spans="1:11" ht="27" customHeight="1" x14ac:dyDescent="0.2">
      <c r="A355" s="125">
        <v>213436</v>
      </c>
      <c r="B355" s="125">
        <v>4241</v>
      </c>
      <c r="C355" s="161" t="s">
        <v>279</v>
      </c>
      <c r="D355" s="126">
        <v>47300</v>
      </c>
      <c r="E355" s="129">
        <v>0</v>
      </c>
      <c r="F355" s="129">
        <v>0</v>
      </c>
      <c r="G355" s="129">
        <v>0</v>
      </c>
      <c r="H355" s="129">
        <v>500</v>
      </c>
      <c r="I355" s="129">
        <v>88.61</v>
      </c>
      <c r="J355" s="44">
        <v>0</v>
      </c>
      <c r="K355" s="44"/>
    </row>
    <row r="356" spans="1:11" ht="27" customHeight="1" x14ac:dyDescent="0.2">
      <c r="A356" s="125">
        <v>213437</v>
      </c>
      <c r="B356" s="125">
        <v>4241</v>
      </c>
      <c r="C356" s="161" t="s">
        <v>279</v>
      </c>
      <c r="D356" s="126">
        <v>55217</v>
      </c>
      <c r="E356" s="129">
        <v>0</v>
      </c>
      <c r="F356" s="129">
        <v>0</v>
      </c>
      <c r="G356" s="129">
        <v>600</v>
      </c>
      <c r="H356" s="129">
        <v>3000</v>
      </c>
      <c r="I356" s="129">
        <v>0</v>
      </c>
      <c r="J356" s="44">
        <v>0</v>
      </c>
      <c r="K356" s="44"/>
    </row>
    <row r="357" spans="1:11" ht="27" customHeight="1" x14ac:dyDescent="0.2">
      <c r="A357" s="125">
        <v>213438</v>
      </c>
      <c r="B357" s="125">
        <v>4241</v>
      </c>
      <c r="C357" s="161" t="s">
        <v>279</v>
      </c>
      <c r="D357" s="126">
        <v>55330</v>
      </c>
      <c r="E357" s="129">
        <v>0</v>
      </c>
      <c r="F357" s="129">
        <v>0</v>
      </c>
      <c r="G357" s="129">
        <v>508.51</v>
      </c>
      <c r="H357" s="129">
        <v>1000</v>
      </c>
      <c r="I357" s="129">
        <v>0</v>
      </c>
      <c r="J357" s="44">
        <v>0</v>
      </c>
      <c r="K357" s="44"/>
    </row>
    <row r="358" spans="1:11" ht="27" customHeight="1" x14ac:dyDescent="0.2">
      <c r="A358" s="125"/>
      <c r="B358" s="125" t="s">
        <v>186</v>
      </c>
      <c r="C358" s="161"/>
      <c r="D358" s="126"/>
      <c r="E358" s="129"/>
      <c r="F358" s="129"/>
      <c r="G358" s="129"/>
      <c r="H358" s="129"/>
      <c r="I358" s="129"/>
      <c r="J358" s="44"/>
      <c r="K358" s="128"/>
    </row>
    <row r="359" spans="1:11" ht="27" customHeight="1" x14ac:dyDescent="0.2">
      <c r="A359" s="143" t="s">
        <v>321</v>
      </c>
      <c r="B359" s="143" t="s">
        <v>322</v>
      </c>
      <c r="C359" s="162"/>
      <c r="D359" s="144"/>
      <c r="E359" s="145">
        <v>0</v>
      </c>
      <c r="F359" s="145">
        <v>2500</v>
      </c>
      <c r="G359" s="145">
        <f>G360</f>
        <v>4500</v>
      </c>
      <c r="H359" s="145">
        <f t="shared" ref="H359:I361" si="22">H360</f>
        <v>6000</v>
      </c>
      <c r="I359" s="145">
        <f t="shared" si="22"/>
        <v>6000</v>
      </c>
      <c r="J359" s="146">
        <f t="shared" ref="J359:J365" si="23">I359/G359*100</f>
        <v>133.33333333333331</v>
      </c>
      <c r="K359" s="146">
        <f>I359/H359*100</f>
        <v>100</v>
      </c>
    </row>
    <row r="360" spans="1:11" ht="27" customHeight="1" x14ac:dyDescent="0.2">
      <c r="A360" s="125"/>
      <c r="B360" s="125">
        <v>4</v>
      </c>
      <c r="C360" s="161" t="s">
        <v>276</v>
      </c>
      <c r="D360" s="126"/>
      <c r="E360" s="129">
        <v>0</v>
      </c>
      <c r="F360" s="129">
        <v>2500</v>
      </c>
      <c r="G360" s="129">
        <f>G361</f>
        <v>4500</v>
      </c>
      <c r="H360" s="129">
        <f t="shared" si="22"/>
        <v>6000</v>
      </c>
      <c r="I360" s="129">
        <f t="shared" si="22"/>
        <v>6000</v>
      </c>
      <c r="J360" s="44">
        <f t="shared" si="23"/>
        <v>133.33333333333331</v>
      </c>
      <c r="K360" s="44">
        <f>I360/H360*100</f>
        <v>100</v>
      </c>
    </row>
    <row r="361" spans="1:11" ht="27" customHeight="1" x14ac:dyDescent="0.2">
      <c r="A361" s="125"/>
      <c r="B361" s="125">
        <v>42</v>
      </c>
      <c r="C361" s="163" t="s">
        <v>277</v>
      </c>
      <c r="D361" s="148"/>
      <c r="E361" s="129">
        <v>0</v>
      </c>
      <c r="F361" s="129">
        <v>2500</v>
      </c>
      <c r="G361" s="129">
        <f>G362</f>
        <v>4500</v>
      </c>
      <c r="H361" s="129">
        <f t="shared" si="22"/>
        <v>6000</v>
      </c>
      <c r="I361" s="129">
        <f t="shared" si="22"/>
        <v>6000</v>
      </c>
      <c r="J361" s="44">
        <f t="shared" si="23"/>
        <v>133.33333333333331</v>
      </c>
      <c r="K361" s="44">
        <f>I361/H361*100</f>
        <v>100</v>
      </c>
    </row>
    <row r="362" spans="1:11" ht="27" customHeight="1" x14ac:dyDescent="0.2">
      <c r="A362" s="125"/>
      <c r="B362" s="125">
        <v>424</v>
      </c>
      <c r="C362" s="161" t="s">
        <v>278</v>
      </c>
      <c r="D362" s="126"/>
      <c r="E362" s="129">
        <v>0</v>
      </c>
      <c r="F362" s="129">
        <v>2500</v>
      </c>
      <c r="G362" s="129">
        <f>G363+G364</f>
        <v>4500</v>
      </c>
      <c r="H362" s="129">
        <f>H363+H364</f>
        <v>6000</v>
      </c>
      <c r="I362" s="129">
        <f>I363+I364</f>
        <v>6000</v>
      </c>
      <c r="J362" s="44">
        <f t="shared" si="23"/>
        <v>133.33333333333331</v>
      </c>
      <c r="K362" s="44">
        <f>I362/H362*100</f>
        <v>100</v>
      </c>
    </row>
    <row r="363" spans="1:11" ht="27" customHeight="1" x14ac:dyDescent="0.2">
      <c r="A363" s="125"/>
      <c r="B363" s="125">
        <v>4241</v>
      </c>
      <c r="C363" s="161" t="s">
        <v>279</v>
      </c>
      <c r="D363" s="126">
        <v>53082</v>
      </c>
      <c r="E363" s="129">
        <v>2000</v>
      </c>
      <c r="F363" s="129">
        <v>0</v>
      </c>
      <c r="G363" s="129">
        <v>2000</v>
      </c>
      <c r="H363" s="129">
        <v>2000</v>
      </c>
      <c r="I363" s="129">
        <v>2000</v>
      </c>
      <c r="J363" s="44">
        <f t="shared" si="23"/>
        <v>100</v>
      </c>
      <c r="K363" s="44"/>
    </row>
    <row r="364" spans="1:11" ht="27" customHeight="1" x14ac:dyDescent="0.2">
      <c r="A364" s="125" t="s">
        <v>323</v>
      </c>
      <c r="B364" s="125">
        <v>4241</v>
      </c>
      <c r="C364" s="161" t="s">
        <v>279</v>
      </c>
      <c r="D364" s="126">
        <v>11001</v>
      </c>
      <c r="E364" s="129">
        <v>0</v>
      </c>
      <c r="F364" s="129">
        <v>0</v>
      </c>
      <c r="G364" s="129">
        <v>2500</v>
      </c>
      <c r="H364" s="129">
        <v>4000</v>
      </c>
      <c r="I364" s="129">
        <v>4000</v>
      </c>
      <c r="J364" s="44">
        <f t="shared" si="23"/>
        <v>160</v>
      </c>
      <c r="K364" s="44"/>
    </row>
    <row r="365" spans="1:11" ht="27" customHeight="1" x14ac:dyDescent="0.2">
      <c r="A365" s="139">
        <v>9108</v>
      </c>
      <c r="B365" s="139" t="s">
        <v>324</v>
      </c>
      <c r="C365" s="164"/>
      <c r="D365" s="140"/>
      <c r="E365" s="141"/>
      <c r="F365" s="141">
        <v>75170.460000000006</v>
      </c>
      <c r="G365" s="141">
        <v>52458.29</v>
      </c>
      <c r="H365" s="141">
        <f>H368</f>
        <v>104447.71</v>
      </c>
      <c r="I365" s="141">
        <f>I368</f>
        <v>104447.73</v>
      </c>
      <c r="J365" s="142">
        <f t="shared" si="23"/>
        <v>199.10624231174901</v>
      </c>
      <c r="K365" s="142">
        <f>I365/H365*100</f>
        <v>100.00001914833747</v>
      </c>
    </row>
    <row r="366" spans="1:11" ht="27" customHeight="1" x14ac:dyDescent="0.2">
      <c r="A366" s="125"/>
      <c r="B366" s="125"/>
      <c r="C366" s="161"/>
      <c r="D366" s="126"/>
      <c r="E366" s="129"/>
      <c r="F366" s="129"/>
      <c r="G366" s="129"/>
      <c r="H366" s="129"/>
      <c r="I366" s="129"/>
      <c r="J366" s="44"/>
      <c r="K366" s="128"/>
    </row>
    <row r="367" spans="1:11" ht="27" customHeight="1" x14ac:dyDescent="0.2">
      <c r="A367" s="125"/>
      <c r="B367" s="125" t="s">
        <v>252</v>
      </c>
      <c r="C367" s="161"/>
      <c r="D367" s="126"/>
      <c r="E367" s="129"/>
      <c r="F367" s="129"/>
      <c r="G367" s="129"/>
      <c r="H367" s="129"/>
      <c r="I367" s="129"/>
      <c r="J367" s="44"/>
      <c r="K367" s="128"/>
    </row>
    <row r="368" spans="1:11" ht="27" customHeight="1" x14ac:dyDescent="0.2">
      <c r="A368" s="125" t="s">
        <v>325</v>
      </c>
      <c r="B368" s="125" t="s">
        <v>326</v>
      </c>
      <c r="C368" s="161"/>
      <c r="D368" s="126"/>
      <c r="E368" s="129">
        <v>0</v>
      </c>
      <c r="F368" s="129">
        <v>75170.460000000006</v>
      </c>
      <c r="G368" s="129">
        <v>52458.29</v>
      </c>
      <c r="H368" s="129">
        <f>H369</f>
        <v>104447.71</v>
      </c>
      <c r="I368" s="129">
        <f>I369</f>
        <v>104447.73</v>
      </c>
      <c r="J368" s="44">
        <f t="shared" ref="J368:J374" si="24">I368/G368*100</f>
        <v>199.10624231174901</v>
      </c>
      <c r="K368" s="44">
        <f>G368/F368*100</f>
        <v>69.785777551447737</v>
      </c>
    </row>
    <row r="369" spans="1:11" ht="27" customHeight="1" x14ac:dyDescent="0.2">
      <c r="A369" s="125"/>
      <c r="B369" s="125">
        <v>3</v>
      </c>
      <c r="C369" s="161" t="s">
        <v>189</v>
      </c>
      <c r="D369" s="126"/>
      <c r="E369" s="129">
        <v>0</v>
      </c>
      <c r="F369" s="129">
        <v>75170.460000000006</v>
      </c>
      <c r="G369" s="129">
        <v>52458.29</v>
      </c>
      <c r="H369" s="129">
        <f>H370+H380</f>
        <v>104447.71</v>
      </c>
      <c r="I369" s="129">
        <f>I370+I380</f>
        <v>104447.73</v>
      </c>
      <c r="J369" s="44">
        <f t="shared" si="24"/>
        <v>199.10624231174901</v>
      </c>
      <c r="K369" s="44">
        <f>I369/H369*100</f>
        <v>100.00001914833747</v>
      </c>
    </row>
    <row r="370" spans="1:11" ht="27" customHeight="1" x14ac:dyDescent="0.2">
      <c r="A370" s="125"/>
      <c r="B370" s="125">
        <v>31</v>
      </c>
      <c r="C370" s="161" t="s">
        <v>231</v>
      </c>
      <c r="D370" s="126"/>
      <c r="E370" s="129">
        <v>0</v>
      </c>
      <c r="F370" s="129">
        <v>65421.5</v>
      </c>
      <c r="G370" s="129">
        <v>47578.64</v>
      </c>
      <c r="H370" s="129">
        <f>H371+H374+H377</f>
        <v>93368.11</v>
      </c>
      <c r="I370" s="129">
        <f>I371+I374+I377</f>
        <v>93368.12999999999</v>
      </c>
      <c r="J370" s="44">
        <f t="shared" si="24"/>
        <v>196.23959406994399</v>
      </c>
      <c r="K370" s="44">
        <f>I370/H370*100</f>
        <v>100.00002142058995</v>
      </c>
    </row>
    <row r="371" spans="1:11" ht="27" customHeight="1" x14ac:dyDescent="0.2">
      <c r="A371" s="125"/>
      <c r="B371" s="125">
        <v>311</v>
      </c>
      <c r="C371" s="161" t="s">
        <v>232</v>
      </c>
      <c r="D371" s="126"/>
      <c r="E371" s="129">
        <v>0</v>
      </c>
      <c r="F371" s="129">
        <v>48174.28</v>
      </c>
      <c r="G371" s="129">
        <v>32857.46</v>
      </c>
      <c r="H371" s="129">
        <f>H372+H373</f>
        <v>74294.61</v>
      </c>
      <c r="I371" s="129">
        <f>I372+I373</f>
        <v>74294.61</v>
      </c>
      <c r="J371" s="44">
        <f t="shared" si="24"/>
        <v>226.11184796390228</v>
      </c>
      <c r="K371" s="44">
        <f>I371/H371*100</f>
        <v>100</v>
      </c>
    </row>
    <row r="372" spans="1:11" ht="27" customHeight="1" x14ac:dyDescent="0.2">
      <c r="A372" s="125" t="s">
        <v>327</v>
      </c>
      <c r="B372" s="125">
        <v>3111</v>
      </c>
      <c r="C372" s="161" t="s">
        <v>233</v>
      </c>
      <c r="D372" s="126">
        <v>11001</v>
      </c>
      <c r="E372" s="129">
        <v>0</v>
      </c>
      <c r="F372" s="129">
        <v>0</v>
      </c>
      <c r="G372" s="129">
        <v>15055.85</v>
      </c>
      <c r="H372" s="129">
        <v>5199.6499999999996</v>
      </c>
      <c r="I372" s="129">
        <v>5199.6499999999996</v>
      </c>
      <c r="J372" s="44">
        <f t="shared" si="24"/>
        <v>34.535745241882722</v>
      </c>
      <c r="K372" s="44"/>
    </row>
    <row r="373" spans="1:11" ht="27" customHeight="1" x14ac:dyDescent="0.2">
      <c r="A373" s="125" t="s">
        <v>328</v>
      </c>
      <c r="B373" s="125">
        <v>3111</v>
      </c>
      <c r="C373" s="161" t="s">
        <v>233</v>
      </c>
      <c r="D373" s="126">
        <v>51100</v>
      </c>
      <c r="E373" s="129">
        <v>0</v>
      </c>
      <c r="F373" s="129">
        <v>0</v>
      </c>
      <c r="G373" s="129">
        <v>17801.61</v>
      </c>
      <c r="H373" s="129">
        <v>69094.960000000006</v>
      </c>
      <c r="I373" s="129">
        <v>69094.960000000006</v>
      </c>
      <c r="J373" s="44">
        <f t="shared" si="24"/>
        <v>388.13882564554558</v>
      </c>
      <c r="K373" s="44"/>
    </row>
    <row r="374" spans="1:11" ht="27" customHeight="1" x14ac:dyDescent="0.2">
      <c r="A374" s="125"/>
      <c r="B374" s="125">
        <v>312</v>
      </c>
      <c r="C374" s="161" t="s">
        <v>237</v>
      </c>
      <c r="D374" s="126"/>
      <c r="E374" s="129">
        <v>0</v>
      </c>
      <c r="F374" s="129">
        <v>9300</v>
      </c>
      <c r="G374" s="129">
        <v>9300</v>
      </c>
      <c r="H374" s="129">
        <f>H375+H376</f>
        <v>6487.01</v>
      </c>
      <c r="I374" s="129">
        <f>I375+I376</f>
        <v>6487.01</v>
      </c>
      <c r="J374" s="44">
        <f t="shared" si="24"/>
        <v>69.752795698924729</v>
      </c>
      <c r="K374" s="44">
        <f>I374/H374*100</f>
        <v>100</v>
      </c>
    </row>
    <row r="375" spans="1:11" ht="27" customHeight="1" x14ac:dyDescent="0.2">
      <c r="A375" s="125"/>
      <c r="B375" s="125">
        <v>3121</v>
      </c>
      <c r="C375" s="161" t="s">
        <v>237</v>
      </c>
      <c r="D375" s="126">
        <v>51100</v>
      </c>
      <c r="E375" s="129">
        <v>0</v>
      </c>
      <c r="F375" s="129">
        <v>0</v>
      </c>
      <c r="G375" s="129">
        <v>0</v>
      </c>
      <c r="H375" s="129">
        <v>4500</v>
      </c>
      <c r="I375" s="129">
        <v>4500</v>
      </c>
      <c r="J375" s="44">
        <v>0</v>
      </c>
      <c r="K375" s="44"/>
    </row>
    <row r="376" spans="1:11" ht="27" customHeight="1" x14ac:dyDescent="0.2">
      <c r="A376" s="125" t="s">
        <v>329</v>
      </c>
      <c r="B376" s="125">
        <v>3121</v>
      </c>
      <c r="C376" s="161" t="s">
        <v>237</v>
      </c>
      <c r="D376" s="126">
        <v>11001</v>
      </c>
      <c r="E376" s="129">
        <v>0</v>
      </c>
      <c r="F376" s="129">
        <v>0</v>
      </c>
      <c r="G376" s="129">
        <v>9300</v>
      </c>
      <c r="H376" s="129">
        <v>1987.01</v>
      </c>
      <c r="I376" s="129">
        <v>1987.01</v>
      </c>
      <c r="J376" s="44">
        <f t="shared" ref="J376:J384" si="25">I376/G376*100</f>
        <v>21.365698924731184</v>
      </c>
      <c r="K376" s="44"/>
    </row>
    <row r="377" spans="1:11" ht="27" customHeight="1" x14ac:dyDescent="0.2">
      <c r="A377" s="125"/>
      <c r="B377" s="125">
        <v>313</v>
      </c>
      <c r="C377" s="161" t="s">
        <v>238</v>
      </c>
      <c r="D377" s="126"/>
      <c r="E377" s="129">
        <v>0</v>
      </c>
      <c r="F377" s="129">
        <v>7947.22</v>
      </c>
      <c r="G377" s="129">
        <v>5421.18</v>
      </c>
      <c r="H377" s="129">
        <f>H378+H379</f>
        <v>12586.49</v>
      </c>
      <c r="I377" s="129">
        <f>I378+I379</f>
        <v>12586.51</v>
      </c>
      <c r="J377" s="44">
        <f t="shared" si="25"/>
        <v>232.17288487008361</v>
      </c>
      <c r="K377" s="44">
        <f>I377/H377*100</f>
        <v>100.00015890053542</v>
      </c>
    </row>
    <row r="378" spans="1:11" ht="27" customHeight="1" x14ac:dyDescent="0.2">
      <c r="A378" s="125" t="s">
        <v>330</v>
      </c>
      <c r="B378" s="125">
        <v>3132</v>
      </c>
      <c r="C378" s="161" t="s">
        <v>239</v>
      </c>
      <c r="D378" s="126">
        <v>11001</v>
      </c>
      <c r="E378" s="129">
        <v>0</v>
      </c>
      <c r="F378" s="129">
        <v>0</v>
      </c>
      <c r="G378" s="129">
        <v>2484.1799999999998</v>
      </c>
      <c r="H378" s="129">
        <v>1185.83</v>
      </c>
      <c r="I378" s="129">
        <v>1185.8499999999999</v>
      </c>
      <c r="J378" s="44">
        <f t="shared" si="25"/>
        <v>47.736073875484067</v>
      </c>
      <c r="K378" s="44"/>
    </row>
    <row r="379" spans="1:11" ht="27" customHeight="1" x14ac:dyDescent="0.2">
      <c r="A379" s="125" t="s">
        <v>331</v>
      </c>
      <c r="B379" s="125">
        <v>3132</v>
      </c>
      <c r="C379" s="161" t="s">
        <v>239</v>
      </c>
      <c r="D379" s="126">
        <v>51100</v>
      </c>
      <c r="E379" s="129">
        <v>0</v>
      </c>
      <c r="F379" s="129">
        <v>0</v>
      </c>
      <c r="G379" s="129">
        <v>2937</v>
      </c>
      <c r="H379" s="129">
        <v>11400.66</v>
      </c>
      <c r="I379" s="129">
        <v>11400.66</v>
      </c>
      <c r="J379" s="44">
        <f t="shared" si="25"/>
        <v>388.17364657814096</v>
      </c>
      <c r="K379" s="44"/>
    </row>
    <row r="380" spans="1:11" ht="27" customHeight="1" x14ac:dyDescent="0.2">
      <c r="A380" s="125"/>
      <c r="B380" s="125">
        <v>32</v>
      </c>
      <c r="C380" s="161" t="s">
        <v>190</v>
      </c>
      <c r="D380" s="126"/>
      <c r="E380" s="129">
        <v>0</v>
      </c>
      <c r="F380" s="129">
        <v>9748.9599999999991</v>
      </c>
      <c r="G380" s="129">
        <v>4879.6499999999996</v>
      </c>
      <c r="H380" s="129">
        <f>H381</f>
        <v>11079.6</v>
      </c>
      <c r="I380" s="129">
        <f>I381</f>
        <v>11079.6</v>
      </c>
      <c r="J380" s="44">
        <f t="shared" si="25"/>
        <v>227.05726845163076</v>
      </c>
      <c r="K380" s="44">
        <f>I380/H380*100</f>
        <v>100</v>
      </c>
    </row>
    <row r="381" spans="1:11" ht="27" customHeight="1" x14ac:dyDescent="0.2">
      <c r="A381" s="125"/>
      <c r="B381" s="125">
        <v>321</v>
      </c>
      <c r="C381" s="161" t="s">
        <v>191</v>
      </c>
      <c r="D381" s="126"/>
      <c r="E381" s="129">
        <v>0</v>
      </c>
      <c r="F381" s="129">
        <v>9748.9599999999991</v>
      </c>
      <c r="G381" s="129">
        <v>4879.6499999999996</v>
      </c>
      <c r="H381" s="129">
        <f>H382+H383</f>
        <v>11079.6</v>
      </c>
      <c r="I381" s="129">
        <f>I382+I383</f>
        <v>11079.6</v>
      </c>
      <c r="J381" s="44">
        <f t="shared" si="25"/>
        <v>227.05726845163076</v>
      </c>
      <c r="K381" s="44">
        <f>I381/H381*100</f>
        <v>100</v>
      </c>
    </row>
    <row r="382" spans="1:11" ht="27" customHeight="1" x14ac:dyDescent="0.2">
      <c r="A382" s="125" t="s">
        <v>332</v>
      </c>
      <c r="B382" s="125">
        <v>3212</v>
      </c>
      <c r="C382" s="161" t="s">
        <v>242</v>
      </c>
      <c r="D382" s="126">
        <v>51100</v>
      </c>
      <c r="E382" s="129">
        <v>0</v>
      </c>
      <c r="F382" s="129">
        <v>0</v>
      </c>
      <c r="G382" s="129">
        <v>3090.43</v>
      </c>
      <c r="H382" s="129">
        <v>9226.5400000000009</v>
      </c>
      <c r="I382" s="129">
        <v>9226.5400000000009</v>
      </c>
      <c r="J382" s="44">
        <f t="shared" si="25"/>
        <v>298.55198143947609</v>
      </c>
      <c r="K382" s="44"/>
    </row>
    <row r="383" spans="1:11" ht="27" customHeight="1" x14ac:dyDescent="0.2">
      <c r="A383" s="125" t="s">
        <v>333</v>
      </c>
      <c r="B383" s="125">
        <v>3212</v>
      </c>
      <c r="C383" s="161" t="s">
        <v>242</v>
      </c>
      <c r="D383" s="126">
        <v>11001</v>
      </c>
      <c r="E383" s="129">
        <v>0</v>
      </c>
      <c r="F383" s="129">
        <v>0</v>
      </c>
      <c r="G383" s="129">
        <v>1789.22</v>
      </c>
      <c r="H383" s="129">
        <v>1853.06</v>
      </c>
      <c r="I383" s="129">
        <v>1853.06</v>
      </c>
      <c r="J383" s="44">
        <f t="shared" si="25"/>
        <v>103.56803523323012</v>
      </c>
      <c r="K383" s="44"/>
    </row>
    <row r="384" spans="1:11" ht="27" customHeight="1" x14ac:dyDescent="0.2">
      <c r="A384" s="139">
        <v>9211</v>
      </c>
      <c r="B384" s="139" t="s">
        <v>389</v>
      </c>
      <c r="C384" s="164"/>
      <c r="D384" s="140"/>
      <c r="E384" s="141"/>
      <c r="F384" s="141">
        <v>75170.460000000006</v>
      </c>
      <c r="G384" s="141">
        <v>52458.29</v>
      </c>
      <c r="H384" s="141">
        <f>H387</f>
        <v>72915</v>
      </c>
      <c r="I384" s="141">
        <f>I387</f>
        <v>54700.41</v>
      </c>
      <c r="J384" s="142">
        <f t="shared" si="25"/>
        <v>104.27410043293443</v>
      </c>
      <c r="K384" s="142">
        <f>I384/H384*100</f>
        <v>75.019419872454236</v>
      </c>
    </row>
    <row r="385" spans="1:11" ht="27" customHeight="1" x14ac:dyDescent="0.2">
      <c r="A385" s="125"/>
      <c r="B385" s="125"/>
      <c r="C385" s="161"/>
      <c r="D385" s="126"/>
      <c r="E385" s="129"/>
      <c r="F385" s="129"/>
      <c r="G385" s="129"/>
      <c r="H385" s="129"/>
      <c r="I385" s="129"/>
      <c r="J385" s="44"/>
      <c r="K385" s="128"/>
    </row>
    <row r="386" spans="1:11" ht="27" customHeight="1" x14ac:dyDescent="0.2">
      <c r="A386" s="125"/>
      <c r="B386" s="125" t="s">
        <v>252</v>
      </c>
      <c r="C386" s="161"/>
      <c r="D386" s="126"/>
      <c r="E386" s="129"/>
      <c r="F386" s="129"/>
      <c r="G386" s="129"/>
      <c r="H386" s="129"/>
      <c r="I386" s="129"/>
      <c r="J386" s="44"/>
      <c r="K386" s="128"/>
    </row>
    <row r="387" spans="1:11" ht="36.75" customHeight="1" x14ac:dyDescent="0.2">
      <c r="A387" s="125" t="s">
        <v>395</v>
      </c>
      <c r="B387" s="125" t="s">
        <v>396</v>
      </c>
      <c r="C387" s="161"/>
      <c r="D387" s="126"/>
      <c r="E387" s="129">
        <v>0</v>
      </c>
      <c r="F387" s="129">
        <v>0</v>
      </c>
      <c r="G387" s="129">
        <v>0</v>
      </c>
      <c r="H387" s="129">
        <f>H388</f>
        <v>72915</v>
      </c>
      <c r="I387" s="129">
        <f>I388</f>
        <v>54700.41</v>
      </c>
      <c r="J387" s="44">
        <v>0</v>
      </c>
      <c r="K387" s="44">
        <f>I387/H387*100</f>
        <v>75.019419872454236</v>
      </c>
    </row>
    <row r="388" spans="1:11" ht="27" customHeight="1" x14ac:dyDescent="0.2">
      <c r="A388" s="125"/>
      <c r="B388" s="125">
        <v>3</v>
      </c>
      <c r="C388" s="161" t="s">
        <v>189</v>
      </c>
      <c r="D388" s="126"/>
      <c r="E388" s="129">
        <v>0</v>
      </c>
      <c r="F388" s="129">
        <v>0</v>
      </c>
      <c r="G388" s="129">
        <v>0</v>
      </c>
      <c r="H388" s="129">
        <f>H389+H399</f>
        <v>72915</v>
      </c>
      <c r="I388" s="129">
        <f>I389+I399</f>
        <v>54700.41</v>
      </c>
      <c r="J388" s="44">
        <v>0</v>
      </c>
      <c r="K388" s="44">
        <f>I388/H388*100</f>
        <v>75.019419872454236</v>
      </c>
    </row>
    <row r="389" spans="1:11" ht="27" customHeight="1" x14ac:dyDescent="0.2">
      <c r="A389" s="125"/>
      <c r="B389" s="125">
        <v>31</v>
      </c>
      <c r="C389" s="161" t="s">
        <v>231</v>
      </c>
      <c r="D389" s="126"/>
      <c r="E389" s="129">
        <v>0</v>
      </c>
      <c r="F389" s="129">
        <v>0</v>
      </c>
      <c r="G389" s="129">
        <v>0</v>
      </c>
      <c r="H389" s="129">
        <f>H390+H393+H396</f>
        <v>63214.990000000005</v>
      </c>
      <c r="I389" s="129">
        <f>I390+I393+I396</f>
        <v>51686.43</v>
      </c>
      <c r="J389" s="44">
        <v>0</v>
      </c>
      <c r="K389" s="44">
        <f>I389/H389*100</f>
        <v>81.762933127095323</v>
      </c>
    </row>
    <row r="390" spans="1:11" ht="27" customHeight="1" x14ac:dyDescent="0.2">
      <c r="A390" s="125"/>
      <c r="B390" s="125">
        <v>311</v>
      </c>
      <c r="C390" s="161" t="s">
        <v>232</v>
      </c>
      <c r="D390" s="126"/>
      <c r="E390" s="129">
        <v>0</v>
      </c>
      <c r="F390" s="129">
        <v>0</v>
      </c>
      <c r="G390" s="129">
        <v>0</v>
      </c>
      <c r="H390" s="129">
        <f>H391+H392</f>
        <v>43999.880000000005</v>
      </c>
      <c r="I390" s="129">
        <f>I391+I392</f>
        <v>34105.769999999997</v>
      </c>
      <c r="J390" s="44">
        <v>0</v>
      </c>
      <c r="K390" s="44">
        <f>I390/H390*100</f>
        <v>77.513325036341001</v>
      </c>
    </row>
    <row r="391" spans="1:11" ht="27" customHeight="1" x14ac:dyDescent="0.2">
      <c r="A391" s="125" t="s">
        <v>327</v>
      </c>
      <c r="B391" s="125">
        <v>3111</v>
      </c>
      <c r="C391" s="161" t="s">
        <v>233</v>
      </c>
      <c r="D391" s="126">
        <v>11001</v>
      </c>
      <c r="E391" s="129">
        <v>0</v>
      </c>
      <c r="F391" s="129">
        <v>0</v>
      </c>
      <c r="G391" s="129">
        <v>0</v>
      </c>
      <c r="H391" s="129">
        <v>33681.910000000003</v>
      </c>
      <c r="I391" s="129">
        <v>23787.8</v>
      </c>
      <c r="J391" s="44">
        <v>0</v>
      </c>
      <c r="K391" s="44"/>
    </row>
    <row r="392" spans="1:11" ht="27" customHeight="1" x14ac:dyDescent="0.2">
      <c r="A392" s="125" t="s">
        <v>328</v>
      </c>
      <c r="B392" s="125">
        <v>3111</v>
      </c>
      <c r="C392" s="161" t="s">
        <v>233</v>
      </c>
      <c r="D392" s="126">
        <v>51100</v>
      </c>
      <c r="E392" s="129">
        <v>0</v>
      </c>
      <c r="F392" s="129">
        <v>0</v>
      </c>
      <c r="G392" s="129">
        <v>0</v>
      </c>
      <c r="H392" s="129">
        <v>10317.969999999999</v>
      </c>
      <c r="I392" s="129">
        <v>10317.969999999999</v>
      </c>
      <c r="J392" s="44">
        <v>0</v>
      </c>
      <c r="K392" s="44"/>
    </row>
    <row r="393" spans="1:11" ht="27" customHeight="1" x14ac:dyDescent="0.2">
      <c r="A393" s="125"/>
      <c r="B393" s="125">
        <v>312</v>
      </c>
      <c r="C393" s="161" t="s">
        <v>237</v>
      </c>
      <c r="D393" s="126"/>
      <c r="E393" s="129">
        <v>0</v>
      </c>
      <c r="F393" s="129">
        <v>0</v>
      </c>
      <c r="G393" s="129">
        <v>0</v>
      </c>
      <c r="H393" s="129">
        <f>H394+H395</f>
        <v>11953.2</v>
      </c>
      <c r="I393" s="129">
        <f>I394+I395</f>
        <v>11953.230000000001</v>
      </c>
      <c r="J393" s="44">
        <v>0</v>
      </c>
      <c r="K393" s="44">
        <f>I393/H393*100</f>
        <v>100.00025097881739</v>
      </c>
    </row>
    <row r="394" spans="1:11" ht="27" customHeight="1" x14ac:dyDescent="0.2">
      <c r="A394" s="125"/>
      <c r="B394" s="125">
        <v>3121</v>
      </c>
      <c r="C394" s="161" t="s">
        <v>237</v>
      </c>
      <c r="D394" s="126">
        <v>51100</v>
      </c>
      <c r="E394" s="129">
        <v>0</v>
      </c>
      <c r="F394" s="129">
        <v>0</v>
      </c>
      <c r="G394" s="129">
        <v>0</v>
      </c>
      <c r="H394" s="129">
        <v>2803.03</v>
      </c>
      <c r="I394" s="129">
        <v>2803.03</v>
      </c>
      <c r="J394" s="44">
        <v>0</v>
      </c>
      <c r="K394" s="44"/>
    </row>
    <row r="395" spans="1:11" ht="27" customHeight="1" x14ac:dyDescent="0.2">
      <c r="A395" s="125" t="s">
        <v>329</v>
      </c>
      <c r="B395" s="125">
        <v>3121</v>
      </c>
      <c r="C395" s="161" t="s">
        <v>237</v>
      </c>
      <c r="D395" s="126">
        <v>11001</v>
      </c>
      <c r="E395" s="129">
        <v>0</v>
      </c>
      <c r="F395" s="129">
        <v>0</v>
      </c>
      <c r="G395" s="129">
        <v>0</v>
      </c>
      <c r="H395" s="129">
        <v>9150.17</v>
      </c>
      <c r="I395" s="129">
        <v>9150.2000000000007</v>
      </c>
      <c r="J395" s="44">
        <v>0</v>
      </c>
      <c r="K395" s="44"/>
    </row>
    <row r="396" spans="1:11" ht="18.75" customHeight="1" x14ac:dyDescent="0.2">
      <c r="A396" s="125"/>
      <c r="B396" s="125">
        <v>313</v>
      </c>
      <c r="C396" s="161" t="s">
        <v>238</v>
      </c>
      <c r="D396" s="126"/>
      <c r="E396" s="129">
        <v>0</v>
      </c>
      <c r="F396" s="129">
        <v>0</v>
      </c>
      <c r="G396" s="129">
        <v>0</v>
      </c>
      <c r="H396" s="129">
        <f>H397+H398</f>
        <v>7261.91</v>
      </c>
      <c r="I396" s="129">
        <f>I397+I398</f>
        <v>5627.43</v>
      </c>
      <c r="J396" s="44">
        <v>0</v>
      </c>
      <c r="K396" s="44">
        <f>I396/H396*100</f>
        <v>77.49242279235078</v>
      </c>
    </row>
    <row r="397" spans="1:11" ht="27" customHeight="1" x14ac:dyDescent="0.2">
      <c r="A397" s="125" t="s">
        <v>330</v>
      </c>
      <c r="B397" s="125">
        <v>3132</v>
      </c>
      <c r="C397" s="161" t="s">
        <v>239</v>
      </c>
      <c r="D397" s="126">
        <v>11001</v>
      </c>
      <c r="E397" s="129">
        <v>0</v>
      </c>
      <c r="F397" s="129">
        <v>0</v>
      </c>
      <c r="G397" s="129">
        <v>0</v>
      </c>
      <c r="H397" s="129">
        <v>5558.99</v>
      </c>
      <c r="I397" s="129">
        <v>3924.51</v>
      </c>
      <c r="J397" s="44">
        <v>0</v>
      </c>
      <c r="K397" s="44"/>
    </row>
    <row r="398" spans="1:11" ht="18" customHeight="1" x14ac:dyDescent="0.2">
      <c r="A398" s="125" t="s">
        <v>331</v>
      </c>
      <c r="B398" s="125">
        <v>3132</v>
      </c>
      <c r="C398" s="161" t="s">
        <v>239</v>
      </c>
      <c r="D398" s="126">
        <v>51100</v>
      </c>
      <c r="E398" s="129">
        <v>0</v>
      </c>
      <c r="F398" s="129">
        <v>0</v>
      </c>
      <c r="G398" s="129">
        <v>0</v>
      </c>
      <c r="H398" s="129">
        <v>1702.92</v>
      </c>
      <c r="I398" s="129">
        <v>1702.92</v>
      </c>
      <c r="J398" s="44">
        <v>0</v>
      </c>
      <c r="K398" s="44"/>
    </row>
    <row r="399" spans="1:11" ht="27" customHeight="1" x14ac:dyDescent="0.2">
      <c r="A399" s="125"/>
      <c r="B399" s="125">
        <v>32</v>
      </c>
      <c r="C399" s="161" t="s">
        <v>190</v>
      </c>
      <c r="D399" s="126"/>
      <c r="E399" s="129">
        <v>0</v>
      </c>
      <c r="F399" s="129">
        <v>0</v>
      </c>
      <c r="G399" s="129">
        <v>0</v>
      </c>
      <c r="H399" s="129">
        <f>H400</f>
        <v>9700.01</v>
      </c>
      <c r="I399" s="129">
        <f>I400</f>
        <v>3013.98</v>
      </c>
      <c r="J399" s="44">
        <v>0</v>
      </c>
      <c r="K399" s="44">
        <f>I399/H399*100</f>
        <v>31.071926729972443</v>
      </c>
    </row>
    <row r="400" spans="1:11" ht="27" customHeight="1" x14ac:dyDescent="0.2">
      <c r="A400" s="125"/>
      <c r="B400" s="125">
        <v>321</v>
      </c>
      <c r="C400" s="161" t="s">
        <v>191</v>
      </c>
      <c r="D400" s="126"/>
      <c r="E400" s="129">
        <v>0</v>
      </c>
      <c r="F400" s="129">
        <v>0</v>
      </c>
      <c r="G400" s="129">
        <v>0</v>
      </c>
      <c r="H400" s="129">
        <f>H401+H402</f>
        <v>9700.01</v>
      </c>
      <c r="I400" s="129">
        <f>I401+I402</f>
        <v>3013.98</v>
      </c>
      <c r="J400" s="44">
        <v>0</v>
      </c>
      <c r="K400" s="44">
        <f>I400/H400*100</f>
        <v>31.071926729972443</v>
      </c>
    </row>
    <row r="401" spans="1:11" ht="27" customHeight="1" x14ac:dyDescent="0.2">
      <c r="A401" s="125" t="s">
        <v>332</v>
      </c>
      <c r="B401" s="125">
        <v>3212</v>
      </c>
      <c r="C401" s="161" t="s">
        <v>242</v>
      </c>
      <c r="D401" s="126">
        <v>51100</v>
      </c>
      <c r="E401" s="129">
        <v>0</v>
      </c>
      <c r="F401" s="129">
        <v>0</v>
      </c>
      <c r="G401" s="129">
        <v>0</v>
      </c>
      <c r="H401" s="129">
        <v>2271.08</v>
      </c>
      <c r="I401" s="129">
        <v>2271.08</v>
      </c>
      <c r="J401" s="44">
        <v>0</v>
      </c>
      <c r="K401" s="44"/>
    </row>
    <row r="402" spans="1:11" ht="27" customHeight="1" x14ac:dyDescent="0.2">
      <c r="A402" s="125" t="s">
        <v>333</v>
      </c>
      <c r="B402" s="125">
        <v>3212</v>
      </c>
      <c r="C402" s="161" t="s">
        <v>242</v>
      </c>
      <c r="D402" s="126">
        <v>11001</v>
      </c>
      <c r="E402" s="129">
        <v>0</v>
      </c>
      <c r="F402" s="129">
        <v>0</v>
      </c>
      <c r="G402" s="129">
        <v>0</v>
      </c>
      <c r="H402" s="129">
        <v>7428.93</v>
      </c>
      <c r="I402" s="129">
        <v>742.9</v>
      </c>
      <c r="J402" s="44">
        <v>0</v>
      </c>
      <c r="K402" s="44"/>
    </row>
    <row r="403" spans="1:11" ht="27" customHeight="1" x14ac:dyDescent="0.2">
      <c r="A403" s="125"/>
      <c r="B403" s="125"/>
      <c r="C403" s="161"/>
      <c r="D403" s="126"/>
      <c r="E403" s="129"/>
      <c r="F403" s="129"/>
      <c r="G403" s="129"/>
      <c r="H403" s="129"/>
      <c r="I403" s="129"/>
      <c r="J403" s="44"/>
      <c r="K403" s="44"/>
    </row>
    <row r="404" spans="1:11" ht="27" customHeight="1" x14ac:dyDescent="0.2">
      <c r="A404" s="125"/>
      <c r="B404" s="125"/>
      <c r="C404" s="161"/>
      <c r="D404" s="126"/>
      <c r="E404" s="129"/>
      <c r="F404" s="129"/>
      <c r="G404" s="129"/>
      <c r="H404" s="129"/>
      <c r="I404" s="129"/>
      <c r="J404" s="44"/>
      <c r="K404" s="44"/>
    </row>
    <row r="405" spans="1:11" ht="27" customHeight="1" x14ac:dyDescent="0.2">
      <c r="A405" s="151" t="s">
        <v>334</v>
      </c>
      <c r="B405" s="151" t="s">
        <v>335</v>
      </c>
      <c r="C405" s="151"/>
      <c r="D405" s="152"/>
      <c r="E405" s="153">
        <v>6449942</v>
      </c>
      <c r="F405" s="153">
        <v>7567043.2599999998</v>
      </c>
      <c r="G405" s="153">
        <v>7013527</v>
      </c>
      <c r="H405" s="153">
        <v>7520149.8099999996</v>
      </c>
      <c r="I405" s="153">
        <v>7049973.8600000003</v>
      </c>
      <c r="J405" s="44">
        <f>I405/G405*100</f>
        <v>100.51966521266691</v>
      </c>
      <c r="K405" s="44">
        <f>I405/H405*100</f>
        <v>93.747784793133007</v>
      </c>
    </row>
    <row r="406" spans="1:11" ht="27" customHeight="1" x14ac:dyDescent="0.2">
      <c r="A406" s="154"/>
      <c r="B406" s="154"/>
      <c r="C406" s="154"/>
      <c r="D406" s="155"/>
      <c r="E406" s="156"/>
      <c r="F406" s="156"/>
      <c r="G406" s="156"/>
      <c r="H406" s="156"/>
      <c r="I406" s="156"/>
      <c r="J406" s="157"/>
      <c r="K406" s="157"/>
    </row>
    <row r="407" spans="1:11" ht="27" customHeight="1" x14ac:dyDescent="0.2">
      <c r="A407" s="220" t="s">
        <v>343</v>
      </c>
      <c r="B407" s="221"/>
      <c r="C407" s="222"/>
      <c r="D407" s="158"/>
      <c r="E407" s="159"/>
      <c r="F407" s="159"/>
      <c r="G407" s="159"/>
      <c r="H407" s="159"/>
      <c r="I407" s="159"/>
      <c r="J407" s="160"/>
      <c r="K407" s="160"/>
    </row>
    <row r="408" spans="1:11" ht="27" customHeight="1" x14ac:dyDescent="0.2">
      <c r="A408" s="125"/>
      <c r="B408" s="125"/>
      <c r="C408" s="125"/>
      <c r="D408" s="126"/>
      <c r="E408" s="127" t="s">
        <v>336</v>
      </c>
      <c r="F408" s="127" t="s">
        <v>31</v>
      </c>
      <c r="G408" s="127" t="s">
        <v>337</v>
      </c>
      <c r="H408" s="127" t="s">
        <v>352</v>
      </c>
      <c r="I408" s="127" t="s">
        <v>398</v>
      </c>
      <c r="J408" s="128" t="s">
        <v>182</v>
      </c>
      <c r="K408" s="128" t="s">
        <v>182</v>
      </c>
    </row>
    <row r="409" spans="1:11" ht="27" customHeight="1" x14ac:dyDescent="0.2">
      <c r="A409" s="125">
        <v>1</v>
      </c>
      <c r="B409" s="125" t="s">
        <v>79</v>
      </c>
      <c r="C409" s="125"/>
      <c r="D409" s="126"/>
      <c r="E409" s="129">
        <v>1348388</v>
      </c>
      <c r="F409" s="129">
        <v>1441668.84</v>
      </c>
      <c r="G409" s="129">
        <v>1421457</v>
      </c>
      <c r="H409" s="129">
        <v>1255180.07</v>
      </c>
      <c r="I409" s="129">
        <v>1291083.6200000001</v>
      </c>
      <c r="J409" s="44">
        <f>I409/G409*100</f>
        <v>90.82818685334837</v>
      </c>
      <c r="K409" s="44">
        <f t="shared" ref="K409:K415" si="26">I409/H409*100</f>
        <v>102.86043021699666</v>
      </c>
    </row>
    <row r="410" spans="1:11" x14ac:dyDescent="0.2">
      <c r="A410" s="125">
        <v>3</v>
      </c>
      <c r="B410" s="125" t="s">
        <v>338</v>
      </c>
      <c r="C410" s="125"/>
      <c r="D410" s="126"/>
      <c r="E410" s="129">
        <v>13350</v>
      </c>
      <c r="F410" s="129">
        <v>20800</v>
      </c>
      <c r="G410" s="129">
        <v>1343</v>
      </c>
      <c r="H410" s="129">
        <v>22501.98</v>
      </c>
      <c r="I410" s="129">
        <v>88.61</v>
      </c>
      <c r="J410" s="44">
        <f>I410/G410*100</f>
        <v>6.5979151154132536</v>
      </c>
      <c r="K410" s="44">
        <f t="shared" si="26"/>
        <v>0.39378756891615763</v>
      </c>
    </row>
    <row r="411" spans="1:11" x14ac:dyDescent="0.2">
      <c r="A411" s="125">
        <v>4</v>
      </c>
      <c r="B411" s="125" t="s">
        <v>339</v>
      </c>
      <c r="C411" s="125"/>
      <c r="D411" s="126"/>
      <c r="E411" s="129">
        <v>112956.58</v>
      </c>
      <c r="F411" s="129">
        <v>114100</v>
      </c>
      <c r="G411" s="129">
        <v>75811</v>
      </c>
      <c r="H411" s="129">
        <v>171300</v>
      </c>
      <c r="I411" s="129">
        <v>156384.95000000001</v>
      </c>
      <c r="J411" s="44">
        <f>I411/G411*100</f>
        <v>206.282663465724</v>
      </c>
      <c r="K411" s="44">
        <f t="shared" si="26"/>
        <v>91.293023934617636</v>
      </c>
    </row>
    <row r="412" spans="1:11" x14ac:dyDescent="0.2">
      <c r="A412" s="125">
        <v>5</v>
      </c>
      <c r="B412" s="125" t="s">
        <v>342</v>
      </c>
      <c r="C412" s="125"/>
      <c r="D412" s="126"/>
      <c r="E412" s="129">
        <v>4967963.8099999996</v>
      </c>
      <c r="F412" s="129">
        <v>5933684.4199999999</v>
      </c>
      <c r="G412" s="129">
        <v>5469807</v>
      </c>
      <c r="H412" s="129">
        <v>6022569.7599999998</v>
      </c>
      <c r="I412" s="129">
        <v>5579409.6500000004</v>
      </c>
      <c r="J412" s="44">
        <f>I412/G412*100</f>
        <v>102.00377545313756</v>
      </c>
      <c r="K412" s="44">
        <f t="shared" si="26"/>
        <v>92.641677429071407</v>
      </c>
    </row>
    <row r="413" spans="1:11" x14ac:dyDescent="0.2">
      <c r="A413" s="125">
        <v>6</v>
      </c>
      <c r="B413" s="125" t="s">
        <v>340</v>
      </c>
      <c r="C413" s="125"/>
      <c r="D413" s="126"/>
      <c r="E413" s="129">
        <v>6485.61</v>
      </c>
      <c r="F413" s="129">
        <v>55990</v>
      </c>
      <c r="G413" s="129">
        <v>45109</v>
      </c>
      <c r="H413" s="129">
        <v>47000</v>
      </c>
      <c r="I413" s="129">
        <v>23007.03</v>
      </c>
      <c r="J413" s="44">
        <f>I413/G413*100</f>
        <v>51.003192267618438</v>
      </c>
      <c r="K413" s="44">
        <f t="shared" si="26"/>
        <v>48.951127659574468</v>
      </c>
    </row>
    <row r="414" spans="1:11" x14ac:dyDescent="0.2">
      <c r="A414" s="125">
        <v>7</v>
      </c>
      <c r="B414" s="125" t="s">
        <v>60</v>
      </c>
      <c r="C414" s="125"/>
      <c r="D414" s="126"/>
      <c r="E414" s="129">
        <v>798</v>
      </c>
      <c r="F414" s="129">
        <v>800</v>
      </c>
      <c r="G414" s="129">
        <v>0</v>
      </c>
      <c r="H414" s="129">
        <v>1598</v>
      </c>
      <c r="I414" s="129">
        <v>0</v>
      </c>
      <c r="J414" s="44">
        <v>0</v>
      </c>
      <c r="K414" s="44">
        <f t="shared" si="26"/>
        <v>0</v>
      </c>
    </row>
    <row r="415" spans="1:11" x14ac:dyDescent="0.2">
      <c r="A415" s="125"/>
      <c r="B415" s="125"/>
      <c r="C415" s="151" t="s">
        <v>341</v>
      </c>
      <c r="D415" s="126"/>
      <c r="E415" s="153">
        <f>E409+E410+E411+E412+E413+E414</f>
        <v>6449942</v>
      </c>
      <c r="F415" s="153">
        <f>F409+F410+F411+F412+F413+F414</f>
        <v>7567043.2599999998</v>
      </c>
      <c r="G415" s="153">
        <f>G409+G410+G411+G412+G413+G414</f>
        <v>7013527</v>
      </c>
      <c r="H415" s="153">
        <v>7520149.8099999996</v>
      </c>
      <c r="I415" s="153">
        <f>SUM(I409:I414)</f>
        <v>7049973.8600000003</v>
      </c>
      <c r="J415" s="44">
        <f>I415/G415*100</f>
        <v>100.51966521266691</v>
      </c>
      <c r="K415" s="44">
        <f t="shared" si="26"/>
        <v>93.747784793133007</v>
      </c>
    </row>
    <row r="416" spans="1:11" x14ac:dyDescent="0.2">
      <c r="A416" s="173"/>
      <c r="B416" s="173"/>
      <c r="C416" s="173"/>
      <c r="D416" s="174"/>
      <c r="E416" s="175"/>
      <c r="F416" s="175"/>
      <c r="G416" s="175"/>
      <c r="H416" s="175"/>
      <c r="I416" s="175"/>
      <c r="J416" s="176"/>
      <c r="K416" s="177"/>
    </row>
    <row r="417" spans="1:11" ht="15" customHeight="1" x14ac:dyDescent="0.2">
      <c r="A417" s="16"/>
      <c r="B417" s="16"/>
      <c r="C417" s="16"/>
      <c r="D417" s="16"/>
      <c r="E417" s="185" t="s">
        <v>348</v>
      </c>
      <c r="F417" s="198"/>
      <c r="G417" s="172"/>
      <c r="H417" s="172"/>
      <c r="I417" s="172"/>
      <c r="J417" s="81"/>
      <c r="K417" s="169"/>
    </row>
    <row r="418" spans="1:11" x14ac:dyDescent="0.2">
      <c r="A418" s="16" t="s">
        <v>411</v>
      </c>
      <c r="B418" s="16"/>
      <c r="C418" s="16"/>
      <c r="D418" s="16"/>
      <c r="E418" s="184"/>
      <c r="F418" s="16" t="s">
        <v>349</v>
      </c>
      <c r="G418" s="16"/>
      <c r="H418" s="198"/>
      <c r="I418" s="198"/>
      <c r="J418" s="81"/>
      <c r="K418" s="169"/>
    </row>
    <row r="419" spans="1:11" x14ac:dyDescent="0.2">
      <c r="A419" s="16"/>
      <c r="B419" s="16"/>
      <c r="C419" s="16"/>
      <c r="D419" s="16"/>
      <c r="E419" s="16"/>
      <c r="F419" s="16"/>
      <c r="G419" s="96"/>
      <c r="H419" s="96"/>
      <c r="I419" s="96"/>
      <c r="J419" s="170"/>
      <c r="K419" s="170"/>
    </row>
    <row r="420" spans="1:11" x14ac:dyDescent="0.2">
      <c r="A420" s="166"/>
      <c r="B420" s="166"/>
      <c r="C420" s="166"/>
      <c r="D420" s="167"/>
      <c r="E420" s="168"/>
      <c r="F420" s="168"/>
      <c r="G420" s="168"/>
      <c r="H420" s="168"/>
      <c r="I420" s="168"/>
      <c r="J420" s="170"/>
      <c r="K420" s="170"/>
    </row>
    <row r="421" spans="1:11" x14ac:dyDescent="0.2">
      <c r="A421" s="166"/>
      <c r="B421" s="166"/>
      <c r="C421" s="166"/>
      <c r="D421" s="167"/>
      <c r="E421" s="168"/>
      <c r="F421" s="168"/>
      <c r="G421" s="168"/>
      <c r="H421" s="168"/>
      <c r="I421" s="168"/>
      <c r="J421" s="170"/>
      <c r="K421" s="170"/>
    </row>
    <row r="422" spans="1:11" x14ac:dyDescent="0.2">
      <c r="A422" s="166"/>
      <c r="B422" s="166"/>
      <c r="C422" s="166"/>
      <c r="D422" s="167"/>
      <c r="E422" s="168"/>
      <c r="F422" s="168"/>
      <c r="G422" s="168"/>
      <c r="H422" s="168"/>
      <c r="I422" s="168"/>
      <c r="J422" s="170"/>
      <c r="K422" s="170"/>
    </row>
    <row r="423" spans="1:11" x14ac:dyDescent="0.2">
      <c r="A423" s="166"/>
      <c r="B423" s="166"/>
      <c r="C423" s="166"/>
      <c r="D423" s="167"/>
      <c r="E423" s="168"/>
      <c r="F423" s="168"/>
      <c r="G423" s="168"/>
      <c r="H423" s="168"/>
      <c r="I423" s="168"/>
      <c r="J423" s="170"/>
      <c r="K423" s="170"/>
    </row>
    <row r="424" spans="1:11" x14ac:dyDescent="0.2">
      <c r="A424" s="166"/>
      <c r="B424" s="166"/>
      <c r="C424" s="166"/>
      <c r="D424" s="167"/>
      <c r="E424" s="168"/>
      <c r="F424" s="168"/>
      <c r="G424" s="168"/>
      <c r="H424" s="168"/>
      <c r="I424" s="168"/>
      <c r="J424" s="170"/>
      <c r="K424" s="170"/>
    </row>
    <row r="425" spans="1:11" x14ac:dyDescent="0.2">
      <c r="A425" s="166"/>
      <c r="B425" s="166"/>
      <c r="C425" s="166"/>
      <c r="D425" s="167"/>
      <c r="E425" s="168"/>
      <c r="F425" s="168"/>
      <c r="G425" s="168"/>
      <c r="H425" s="168"/>
      <c r="I425" s="168"/>
      <c r="J425" s="170"/>
      <c r="K425" s="170"/>
    </row>
    <row r="426" spans="1:11" x14ac:dyDescent="0.2">
      <c r="A426" s="166"/>
      <c r="B426" s="166"/>
      <c r="C426" s="166"/>
      <c r="D426" s="167"/>
      <c r="E426" s="168"/>
      <c r="F426" s="168"/>
      <c r="G426" s="168"/>
      <c r="H426" s="168"/>
      <c r="I426" s="168"/>
      <c r="J426" s="170"/>
      <c r="K426" s="170"/>
    </row>
    <row r="427" spans="1:11" x14ac:dyDescent="0.2">
      <c r="A427" s="166"/>
      <c r="B427" s="166"/>
      <c r="C427" s="166"/>
      <c r="D427" s="167"/>
      <c r="E427" s="168"/>
      <c r="F427" s="168"/>
      <c r="G427" s="168"/>
      <c r="H427" s="168"/>
      <c r="I427" s="168"/>
      <c r="J427" s="170"/>
      <c r="K427" s="170"/>
    </row>
    <row r="428" spans="1:11" x14ac:dyDescent="0.2">
      <c r="A428" s="166"/>
      <c r="B428" s="166"/>
      <c r="C428" s="166"/>
      <c r="D428" s="167"/>
      <c r="E428" s="168"/>
      <c r="F428" s="168"/>
      <c r="G428" s="168"/>
      <c r="H428" s="168"/>
      <c r="I428" s="168"/>
      <c r="J428" s="170"/>
      <c r="K428" s="170"/>
    </row>
    <row r="429" spans="1:11" x14ac:dyDescent="0.2">
      <c r="A429" s="166"/>
      <c r="B429" s="166"/>
      <c r="C429" s="166"/>
      <c r="D429" s="167"/>
      <c r="E429" s="168"/>
      <c r="F429" s="168"/>
      <c r="G429" s="168"/>
      <c r="H429" s="168"/>
      <c r="I429" s="168"/>
      <c r="J429" s="170"/>
      <c r="K429" s="170"/>
    </row>
  </sheetData>
  <mergeCells count="10">
    <mergeCell ref="A5:K5"/>
    <mergeCell ref="A407:C407"/>
    <mergeCell ref="A1:C1"/>
    <mergeCell ref="A2:C2"/>
    <mergeCell ref="A3:C3"/>
    <mergeCell ref="A4:C4"/>
    <mergeCell ref="C6:G6"/>
    <mergeCell ref="B268:C268"/>
    <mergeCell ref="B269:C269"/>
    <mergeCell ref="B302:C30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sazetak</vt:lpstr>
      <vt:lpstr>opci dio- prihodi</vt:lpstr>
      <vt:lpstr>opci dio-RASHODI</vt:lpstr>
      <vt:lpstr>poseban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2023-03-16T09:54:06Z</cp:lastPrinted>
  <dcterms:created xsi:type="dcterms:W3CDTF">2022-03-18T11:25:41Z</dcterms:created>
  <dcterms:modified xsi:type="dcterms:W3CDTF">2023-03-22T10:22:35Z</dcterms:modified>
</cp:coreProperties>
</file>