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unovodstvo\Desktop\IZVRŠENJE FINANCIJSKOG PLANA I OBRAZLOŽENJE REALIZACIJE FI\IZVRŠENJE FINA.PLANA 30.06.2022\Primjer IZV.FIN.PLANA 30.06.2022\"/>
    </mc:Choice>
  </mc:AlternateContent>
  <bookViews>
    <workbookView xWindow="0" yWindow="0" windowWidth="28800" windowHeight="12435" activeTab="1"/>
  </bookViews>
  <sheets>
    <sheet name="sazetak" sheetId="1" r:id="rId1"/>
    <sheet name="opci dio- prihodi" sheetId="2" r:id="rId2"/>
    <sheet name="opci dio-RASHODI" sheetId="3" r:id="rId3"/>
    <sheet name="poseban dio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2" l="1"/>
  <c r="I85" i="4" l="1"/>
  <c r="F326" i="4"/>
  <c r="E374" i="4"/>
  <c r="E364" i="4"/>
  <c r="E363" i="4" s="1"/>
  <c r="E362" i="4" s="1"/>
  <c r="E359" i="4" s="1"/>
  <c r="E326" i="4"/>
  <c r="E314" i="4"/>
  <c r="E313" i="4" s="1"/>
  <c r="E298" i="4"/>
  <c r="E297" i="4" s="1"/>
  <c r="E296" i="4" s="1"/>
  <c r="E279" i="4"/>
  <c r="E247" i="4"/>
  <c r="E246" i="4" s="1"/>
  <c r="E222" i="4"/>
  <c r="E221" i="4" s="1"/>
  <c r="E188" i="4"/>
  <c r="E179" i="4"/>
  <c r="E166" i="4"/>
  <c r="E98" i="4"/>
  <c r="E97" i="4" s="1"/>
  <c r="F71" i="4"/>
  <c r="F82" i="4"/>
  <c r="E71" i="4"/>
  <c r="E90" i="4"/>
  <c r="E82" i="4"/>
  <c r="E54" i="4"/>
  <c r="E53" i="4" s="1"/>
  <c r="E52" i="4" s="1"/>
  <c r="H63" i="4"/>
  <c r="H58" i="4"/>
  <c r="I58" i="4" s="1"/>
  <c r="H55" i="4"/>
  <c r="H54" i="4" s="1"/>
  <c r="I54" i="4" s="1"/>
  <c r="F54" i="4"/>
  <c r="E43" i="4"/>
  <c r="E48" i="4"/>
  <c r="E16" i="4"/>
  <c r="H365" i="4"/>
  <c r="H368" i="4"/>
  <c r="H371" i="4"/>
  <c r="H375" i="4"/>
  <c r="H374" i="4" s="1"/>
  <c r="I377" i="4"/>
  <c r="H331" i="4"/>
  <c r="H321" i="4" s="1"/>
  <c r="H320" i="4" s="1"/>
  <c r="H317" i="4" s="1"/>
  <c r="H315" i="4"/>
  <c r="H314" i="4" s="1"/>
  <c r="H313" i="4" s="1"/>
  <c r="H312" i="4" s="1"/>
  <c r="H310" i="4" s="1"/>
  <c r="H308" i="4"/>
  <c r="H307" i="4" s="1"/>
  <c r="H306" i="4" s="1"/>
  <c r="H305" i="4" s="1"/>
  <c r="H302" i="4" s="1"/>
  <c r="H277" i="4"/>
  <c r="H275" i="4"/>
  <c r="H267" i="4"/>
  <c r="H266" i="4" s="1"/>
  <c r="H265" i="4" s="1"/>
  <c r="H264" i="4" s="1"/>
  <c r="H261" i="4"/>
  <c r="H260" i="4" s="1"/>
  <c r="H259" i="4" s="1"/>
  <c r="H258" i="4" s="1"/>
  <c r="H189" i="4"/>
  <c r="H175" i="4"/>
  <c r="H167" i="4"/>
  <c r="H180" i="4"/>
  <c r="H179" i="4" s="1"/>
  <c r="H172" i="4"/>
  <c r="E70" i="4" l="1"/>
  <c r="I55" i="4"/>
  <c r="E165" i="4"/>
  <c r="I261" i="4"/>
  <c r="H166" i="4"/>
  <c r="H165" i="4" s="1"/>
  <c r="H164" i="4" s="1"/>
  <c r="E310" i="4"/>
  <c r="E312" i="4"/>
  <c r="H364" i="4"/>
  <c r="H274" i="4"/>
  <c r="H273" i="4" s="1"/>
  <c r="H272" i="4" s="1"/>
  <c r="H363" i="4"/>
  <c r="H362" i="4" s="1"/>
  <c r="H359" i="4" s="1"/>
  <c r="H146" i="4"/>
  <c r="H157" i="4"/>
  <c r="H122" i="4"/>
  <c r="H118" i="4"/>
  <c r="I118" i="4" s="1"/>
  <c r="H116" i="4"/>
  <c r="I116" i="4" s="1"/>
  <c r="H113" i="4"/>
  <c r="I113" i="4" s="1"/>
  <c r="H111" i="4"/>
  <c r="I111" i="4" s="1"/>
  <c r="H109" i="4"/>
  <c r="I109" i="4" s="1"/>
  <c r="H101" i="4"/>
  <c r="H121" i="4" l="1"/>
  <c r="I122" i="4"/>
  <c r="H115" i="4"/>
  <c r="H108" i="4"/>
  <c r="H72" i="4"/>
  <c r="H87" i="4"/>
  <c r="H91" i="4"/>
  <c r="H83" i="4"/>
  <c r="H79" i="4"/>
  <c r="H77" i="4"/>
  <c r="H46" i="4"/>
  <c r="I46" i="4" s="1"/>
  <c r="H49" i="4"/>
  <c r="H38" i="4"/>
  <c r="H37" i="4" s="1"/>
  <c r="H33" i="4"/>
  <c r="H26" i="4"/>
  <c r="H21" i="4"/>
  <c r="H17" i="4"/>
  <c r="H107" i="4" l="1"/>
  <c r="H82" i="4"/>
  <c r="H53" i="4"/>
  <c r="H16" i="4"/>
  <c r="H15" i="4" s="1"/>
  <c r="H14" i="4" s="1"/>
  <c r="H71" i="4"/>
  <c r="H70" i="4" s="1"/>
  <c r="H69" i="4" s="1"/>
  <c r="H42" i="4"/>
  <c r="H41" i="4" s="1"/>
  <c r="H48" i="4"/>
  <c r="F298" i="4"/>
  <c r="F297" i="4" s="1"/>
  <c r="F296" i="4" s="1"/>
  <c r="F121" i="4"/>
  <c r="I121" i="4" s="1"/>
  <c r="F374" i="4"/>
  <c r="I373" i="4"/>
  <c r="I376" i="4"/>
  <c r="I372" i="4"/>
  <c r="I370" i="4"/>
  <c r="I367" i="4"/>
  <c r="I366" i="4"/>
  <c r="F322" i="4"/>
  <c r="F314" i="4"/>
  <c r="F313" i="4" s="1"/>
  <c r="F312" i="4" s="1"/>
  <c r="F310" i="4" s="1"/>
  <c r="I310" i="4" s="1"/>
  <c r="F307" i="4"/>
  <c r="F306" i="4" s="1"/>
  <c r="F305" i="4" s="1"/>
  <c r="F285" i="4"/>
  <c r="F284" i="4" s="1"/>
  <c r="F283" i="4" s="1"/>
  <c r="F274" i="4"/>
  <c r="F273" i="4" s="1"/>
  <c r="F272" i="4" s="1"/>
  <c r="F266" i="4"/>
  <c r="F265" i="4" s="1"/>
  <c r="F264" i="4" s="1"/>
  <c r="F260" i="4"/>
  <c r="F247" i="4"/>
  <c r="F246" i="4" s="1"/>
  <c r="F245" i="4" s="1"/>
  <c r="F228" i="4"/>
  <c r="F227" i="4" s="1"/>
  <c r="F226" i="4" s="1"/>
  <c r="F212" i="4"/>
  <c r="F211" i="4" s="1"/>
  <c r="F216" i="4"/>
  <c r="F215" i="4" s="1"/>
  <c r="F166" i="4"/>
  <c r="F98" i="4"/>
  <c r="F97" i="4" s="1"/>
  <c r="F96" i="4" s="1"/>
  <c r="F93" i="4" s="1"/>
  <c r="F90" i="4"/>
  <c r="F70" i="4" s="1"/>
  <c r="F259" i="4" l="1"/>
  <c r="F258" i="4" s="1"/>
  <c r="I258" i="4" s="1"/>
  <c r="I260" i="4"/>
  <c r="H106" i="4"/>
  <c r="H52" i="4"/>
  <c r="F269" i="4"/>
  <c r="F188" i="4"/>
  <c r="F187" i="4" s="1"/>
  <c r="F186" i="4" s="1"/>
  <c r="F115" i="4"/>
  <c r="I115" i="4" s="1"/>
  <c r="F364" i="4"/>
  <c r="H12" i="4"/>
  <c r="F108" i="4"/>
  <c r="I108" i="4" s="1"/>
  <c r="F145" i="4"/>
  <c r="F144" i="4" s="1"/>
  <c r="F143" i="4" s="1"/>
  <c r="F321" i="4"/>
  <c r="F320" i="4" s="1"/>
  <c r="F317" i="4" s="1"/>
  <c r="F302" i="4"/>
  <c r="I302" i="4" s="1"/>
  <c r="I305" i="4"/>
  <c r="F210" i="4"/>
  <c r="F165" i="4"/>
  <c r="F164" i="4" s="1"/>
  <c r="F69" i="4"/>
  <c r="F48" i="4"/>
  <c r="F42" i="4"/>
  <c r="F41" i="4" s="1"/>
  <c r="I39" i="4"/>
  <c r="I36" i="4"/>
  <c r="I35" i="4"/>
  <c r="I34" i="4"/>
  <c r="I32" i="4"/>
  <c r="I31" i="4"/>
  <c r="I30" i="4"/>
  <c r="I29" i="4"/>
  <c r="I28" i="4"/>
  <c r="I27" i="4"/>
  <c r="I25" i="4"/>
  <c r="I24" i="4"/>
  <c r="I23" i="4"/>
  <c r="F362" i="4" l="1"/>
  <c r="F359" i="4" s="1"/>
  <c r="F363" i="4"/>
  <c r="F107" i="4"/>
  <c r="F53" i="4"/>
  <c r="I22" i="4"/>
  <c r="F16" i="4"/>
  <c r="F15" i="4" s="1"/>
  <c r="I20" i="4"/>
  <c r="I19" i="4"/>
  <c r="I18" i="4"/>
  <c r="F106" i="4" l="1"/>
  <c r="I107" i="4"/>
  <c r="F52" i="4"/>
  <c r="F12" i="4" s="1"/>
  <c r="I53" i="4"/>
  <c r="G42" i="1"/>
  <c r="G40" i="1"/>
  <c r="G39" i="1"/>
  <c r="G36" i="1"/>
  <c r="G31" i="1"/>
  <c r="G28" i="1"/>
  <c r="G27" i="1"/>
  <c r="G16" i="1"/>
  <c r="G15" i="1"/>
  <c r="G14" i="1"/>
  <c r="G13" i="1"/>
  <c r="G12" i="1"/>
  <c r="G11" i="1"/>
  <c r="G10" i="1"/>
  <c r="H62" i="2"/>
  <c r="H61" i="2"/>
  <c r="H60" i="2"/>
  <c r="H59" i="2"/>
  <c r="H58" i="2"/>
  <c r="H57" i="2"/>
  <c r="H40" i="2"/>
  <c r="H29" i="2"/>
  <c r="H17" i="2"/>
  <c r="H15" i="2"/>
  <c r="H14" i="2"/>
  <c r="H13" i="2"/>
  <c r="H96" i="3"/>
  <c r="H95" i="3"/>
  <c r="H94" i="3"/>
  <c r="H93" i="3"/>
  <c r="H92" i="3"/>
  <c r="H91" i="3"/>
  <c r="H73" i="3"/>
  <c r="H70" i="3"/>
  <c r="H62" i="3"/>
  <c r="H53" i="3"/>
  <c r="H34" i="3"/>
  <c r="H27" i="3"/>
  <c r="H22" i="3"/>
  <c r="H17" i="3"/>
  <c r="H15" i="3"/>
  <c r="H11" i="3"/>
  <c r="H10" i="3"/>
  <c r="D31" i="1" l="1"/>
  <c r="C31" i="1"/>
  <c r="D53" i="3" l="1"/>
  <c r="D62" i="3"/>
  <c r="H54" i="3"/>
  <c r="E21" i="3"/>
  <c r="E10" i="3"/>
  <c r="C67" i="3"/>
  <c r="F11" i="3"/>
  <c r="F10" i="3" s="1"/>
  <c r="F67" i="3"/>
  <c r="E10" i="2"/>
  <c r="D10" i="2"/>
  <c r="E23" i="2"/>
  <c r="E26" i="2"/>
  <c r="E32" i="2"/>
  <c r="D32" i="2"/>
  <c r="D26" i="2"/>
  <c r="D23" i="2"/>
  <c r="D39" i="2"/>
  <c r="E39" i="2"/>
  <c r="F24" i="2"/>
  <c r="H24" i="2" s="1"/>
  <c r="H388" i="4" l="1"/>
  <c r="F388" i="4"/>
  <c r="E388" i="4"/>
  <c r="I387" i="4"/>
  <c r="I386" i="4"/>
  <c r="I385" i="4"/>
  <c r="I384" i="4"/>
  <c r="I383" i="4"/>
  <c r="I382" i="4"/>
  <c r="I378" i="4"/>
  <c r="I375" i="4"/>
  <c r="I374" i="4"/>
  <c r="I371" i="4"/>
  <c r="I368" i="4"/>
  <c r="I365" i="4"/>
  <c r="I364" i="4"/>
  <c r="I363" i="4"/>
  <c r="I362" i="4"/>
  <c r="I359" i="4"/>
  <c r="I357" i="4"/>
  <c r="I356" i="4"/>
  <c r="I355" i="4"/>
  <c r="I354" i="4"/>
  <c r="I346" i="4"/>
  <c r="I331" i="4"/>
  <c r="I327" i="4"/>
  <c r="I326" i="4"/>
  <c r="I323" i="4"/>
  <c r="E322" i="4"/>
  <c r="E321" i="4" s="1"/>
  <c r="I322" i="4"/>
  <c r="I321" i="4"/>
  <c r="I320" i="4"/>
  <c r="I317" i="4"/>
  <c r="I315" i="4"/>
  <c r="I314" i="4"/>
  <c r="I313" i="4"/>
  <c r="I312" i="4"/>
  <c r="I308" i="4"/>
  <c r="E307" i="4"/>
  <c r="E306" i="4" s="1"/>
  <c r="I307" i="4"/>
  <c r="I306" i="4"/>
  <c r="E292" i="4"/>
  <c r="E291" i="4" s="1"/>
  <c r="H289" i="4"/>
  <c r="I286" i="4"/>
  <c r="E285" i="4"/>
  <c r="E284" i="4" s="1"/>
  <c r="I285" i="4"/>
  <c r="I284" i="4"/>
  <c r="I283" i="4"/>
  <c r="I280" i="4"/>
  <c r="I279" i="4"/>
  <c r="I277" i="4"/>
  <c r="I275" i="4"/>
  <c r="I274" i="4"/>
  <c r="I273" i="4"/>
  <c r="I272" i="4"/>
  <c r="I267" i="4"/>
  <c r="E266" i="4"/>
  <c r="I266" i="4"/>
  <c r="I265" i="4"/>
  <c r="I264" i="4"/>
  <c r="E256" i="4"/>
  <c r="E245" i="4" s="1"/>
  <c r="E238" i="4"/>
  <c r="E232" i="4"/>
  <c r="I229" i="4"/>
  <c r="E228" i="4"/>
  <c r="E227" i="4" s="1"/>
  <c r="E226" i="4" s="1"/>
  <c r="I228" i="4"/>
  <c r="I227" i="4"/>
  <c r="I226" i="4"/>
  <c r="I223" i="4"/>
  <c r="I222" i="4"/>
  <c r="I221" i="4"/>
  <c r="I220" i="4"/>
  <c r="E220" i="4"/>
  <c r="H217" i="4"/>
  <c r="E216" i="4"/>
  <c r="E215" i="4" s="1"/>
  <c r="I213" i="4"/>
  <c r="H212" i="4"/>
  <c r="I212" i="4" s="1"/>
  <c r="I207" i="4"/>
  <c r="H198" i="4"/>
  <c r="I198" i="4" s="1"/>
  <c r="I189" i="4"/>
  <c r="I183" i="4"/>
  <c r="I180" i="4"/>
  <c r="I179" i="4"/>
  <c r="I175" i="4"/>
  <c r="I172" i="4"/>
  <c r="I167" i="4"/>
  <c r="I166" i="4"/>
  <c r="I165" i="4"/>
  <c r="I164" i="4"/>
  <c r="I157" i="4"/>
  <c r="I140" i="4"/>
  <c r="E140" i="4"/>
  <c r="I138" i="4"/>
  <c r="E138" i="4"/>
  <c r="H136" i="4"/>
  <c r="E136" i="4"/>
  <c r="F135" i="4"/>
  <c r="F133" i="4" s="1"/>
  <c r="F126" i="4" s="1"/>
  <c r="F103" i="4" s="1"/>
  <c r="F10" i="4" s="1"/>
  <c r="I131" i="4"/>
  <c r="E131" i="4"/>
  <c r="I129" i="4"/>
  <c r="E129" i="4"/>
  <c r="I128" i="4"/>
  <c r="I127" i="4"/>
  <c r="E121" i="4"/>
  <c r="E107" i="4" s="1"/>
  <c r="E106" i="4" s="1"/>
  <c r="I106" i="4"/>
  <c r="I101" i="4"/>
  <c r="H99" i="4"/>
  <c r="I91" i="4"/>
  <c r="I90" i="4"/>
  <c r="I87" i="4"/>
  <c r="I83" i="4"/>
  <c r="I82" i="4"/>
  <c r="I79" i="4"/>
  <c r="I77" i="4"/>
  <c r="I72" i="4"/>
  <c r="I71" i="4"/>
  <c r="I70" i="4"/>
  <c r="I69" i="4"/>
  <c r="H65" i="4"/>
  <c r="I65" i="4" s="1"/>
  <c r="I63" i="4"/>
  <c r="I49" i="4"/>
  <c r="I48" i="4"/>
  <c r="I43" i="4"/>
  <c r="I42" i="4"/>
  <c r="I41" i="4"/>
  <c r="I38" i="4"/>
  <c r="I37" i="4"/>
  <c r="I33" i="4"/>
  <c r="I26" i="4"/>
  <c r="I21" i="4"/>
  <c r="I17" i="4"/>
  <c r="I16" i="4"/>
  <c r="I15" i="4"/>
  <c r="I14" i="4"/>
  <c r="I12" i="4"/>
  <c r="F97" i="3"/>
  <c r="H97" i="3" s="1"/>
  <c r="E97" i="3"/>
  <c r="D97" i="3"/>
  <c r="C97" i="3"/>
  <c r="G96" i="3"/>
  <c r="G95" i="3"/>
  <c r="G94" i="3"/>
  <c r="G93" i="3"/>
  <c r="G92" i="3"/>
  <c r="G91" i="3"/>
  <c r="F84" i="3"/>
  <c r="E84" i="3"/>
  <c r="E83" i="3" s="1"/>
  <c r="D84" i="3"/>
  <c r="C84" i="3"/>
  <c r="F83" i="3"/>
  <c r="D83" i="3"/>
  <c r="C83" i="3"/>
  <c r="G82" i="3"/>
  <c r="F81" i="3"/>
  <c r="H81" i="3" s="1"/>
  <c r="C81" i="3"/>
  <c r="G80" i="3"/>
  <c r="G79" i="3"/>
  <c r="G74" i="3"/>
  <c r="F73" i="3"/>
  <c r="C73" i="3"/>
  <c r="D70" i="3"/>
  <c r="F66" i="3"/>
  <c r="D66" i="3"/>
  <c r="G64" i="3"/>
  <c r="F63" i="3"/>
  <c r="F62" i="3" s="1"/>
  <c r="C63" i="3"/>
  <c r="C62" i="3" s="1"/>
  <c r="F60" i="3"/>
  <c r="D60" i="3"/>
  <c r="D57" i="3" s="1"/>
  <c r="F58" i="3"/>
  <c r="F57" i="3" s="1"/>
  <c r="C58" i="3"/>
  <c r="C57" i="3" s="1"/>
  <c r="E9" i="3"/>
  <c r="G55" i="3"/>
  <c r="C53" i="3"/>
  <c r="E53" i="3"/>
  <c r="G52" i="3"/>
  <c r="G50" i="3"/>
  <c r="G49" i="3"/>
  <c r="G47" i="3"/>
  <c r="F46" i="3"/>
  <c r="C46" i="3"/>
  <c r="C21" i="3" s="1"/>
  <c r="G45" i="3"/>
  <c r="H44" i="3"/>
  <c r="F44" i="3"/>
  <c r="C44" i="3"/>
  <c r="G44" i="3" s="1"/>
  <c r="G43" i="3"/>
  <c r="G42" i="3"/>
  <c r="G41" i="3"/>
  <c r="G40" i="3"/>
  <c r="G39" i="3"/>
  <c r="G38" i="3"/>
  <c r="G36" i="3"/>
  <c r="G35" i="3"/>
  <c r="F34" i="3"/>
  <c r="C34" i="3"/>
  <c r="G33" i="3"/>
  <c r="G32" i="3"/>
  <c r="G31" i="3"/>
  <c r="G30" i="3"/>
  <c r="G29" i="3"/>
  <c r="G28" i="3"/>
  <c r="F27" i="3"/>
  <c r="C27" i="3"/>
  <c r="G26" i="3"/>
  <c r="G25" i="3"/>
  <c r="G24" i="3"/>
  <c r="G23" i="3"/>
  <c r="F22" i="3"/>
  <c r="C22" i="3"/>
  <c r="D21" i="3"/>
  <c r="D9" i="3" s="1"/>
  <c r="G19" i="3"/>
  <c r="F17" i="3"/>
  <c r="C17" i="3"/>
  <c r="G16" i="3"/>
  <c r="F15" i="3"/>
  <c r="C15" i="3"/>
  <c r="G15" i="3" s="1"/>
  <c r="G14" i="3"/>
  <c r="G13" i="3"/>
  <c r="G12" i="3"/>
  <c r="C11" i="3"/>
  <c r="D10" i="3"/>
  <c r="F63" i="2"/>
  <c r="H63" i="2" s="1"/>
  <c r="D63" i="2"/>
  <c r="C63" i="2"/>
  <c r="G62" i="2"/>
  <c r="G61" i="2"/>
  <c r="G60" i="2"/>
  <c r="G59" i="2"/>
  <c r="G58" i="2"/>
  <c r="G57" i="2"/>
  <c r="E48" i="2"/>
  <c r="D48" i="2"/>
  <c r="C48" i="2"/>
  <c r="E46" i="2"/>
  <c r="D46" i="2"/>
  <c r="C46" i="2"/>
  <c r="F44" i="2"/>
  <c r="E44" i="2"/>
  <c r="D44" i="2"/>
  <c r="C44" i="2"/>
  <c r="E43" i="2"/>
  <c r="G40" i="2"/>
  <c r="F39" i="2"/>
  <c r="H39" i="2" s="1"/>
  <c r="C39" i="2"/>
  <c r="F37" i="2"/>
  <c r="E37" i="2"/>
  <c r="E36" i="2" s="1"/>
  <c r="D37" i="2"/>
  <c r="C37" i="2"/>
  <c r="C36" i="2" s="1"/>
  <c r="D36" i="2"/>
  <c r="G34" i="2"/>
  <c r="F33" i="2"/>
  <c r="H33" i="2" s="1"/>
  <c r="C33" i="2"/>
  <c r="C32" i="2" s="1"/>
  <c r="G30" i="2"/>
  <c r="C29" i="2"/>
  <c r="G28" i="2"/>
  <c r="F27" i="2"/>
  <c r="C27" i="2"/>
  <c r="G27" i="2" s="1"/>
  <c r="G25" i="2"/>
  <c r="C24" i="2"/>
  <c r="F21" i="2"/>
  <c r="E21" i="2"/>
  <c r="D21" i="2"/>
  <c r="C21" i="2"/>
  <c r="F19" i="2"/>
  <c r="E19" i="2"/>
  <c r="D19" i="2"/>
  <c r="D18" i="2" s="1"/>
  <c r="C19" i="2"/>
  <c r="F18" i="2"/>
  <c r="G17" i="2"/>
  <c r="F16" i="2"/>
  <c r="H16" i="2" s="1"/>
  <c r="C16" i="2"/>
  <c r="G15" i="2"/>
  <c r="G14" i="2"/>
  <c r="C13" i="2"/>
  <c r="F11" i="2"/>
  <c r="E11" i="2"/>
  <c r="D11" i="2"/>
  <c r="C11" i="2"/>
  <c r="E41" i="1"/>
  <c r="D41" i="1"/>
  <c r="C41" i="1"/>
  <c r="B41" i="1"/>
  <c r="E38" i="1"/>
  <c r="D38" i="1"/>
  <c r="C38" i="1"/>
  <c r="B38" i="1"/>
  <c r="E37" i="1"/>
  <c r="D37" i="1"/>
  <c r="C37" i="1"/>
  <c r="B37" i="1"/>
  <c r="D36" i="1"/>
  <c r="D39" i="1" s="1"/>
  <c r="E31" i="1"/>
  <c r="B31" i="1"/>
  <c r="F27" i="1"/>
  <c r="E24" i="1"/>
  <c r="D24" i="1"/>
  <c r="C24" i="1"/>
  <c r="B24" i="1"/>
  <c r="E15" i="1"/>
  <c r="D15" i="1"/>
  <c r="D40" i="1" s="1"/>
  <c r="C15" i="1"/>
  <c r="C40" i="1" s="1"/>
  <c r="C42" i="1" s="1"/>
  <c r="B15" i="1"/>
  <c r="B40" i="1" s="1"/>
  <c r="F14" i="1"/>
  <c r="F13" i="1"/>
  <c r="E36" i="1"/>
  <c r="D12" i="1"/>
  <c r="C12" i="1"/>
  <c r="C36" i="1" s="1"/>
  <c r="F11" i="1"/>
  <c r="F10" i="1"/>
  <c r="H27" i="2" l="1"/>
  <c r="F26" i="2"/>
  <c r="H46" i="3"/>
  <c r="F21" i="3"/>
  <c r="H21" i="3" s="1"/>
  <c r="E305" i="4"/>
  <c r="E274" i="4"/>
  <c r="E273" i="4" s="1"/>
  <c r="E272" i="4" s="1"/>
  <c r="I388" i="4"/>
  <c r="H211" i="4"/>
  <c r="I211" i="4" s="1"/>
  <c r="E135" i="4"/>
  <c r="E134" i="4" s="1"/>
  <c r="E133" i="4" s="1"/>
  <c r="E212" i="4"/>
  <c r="E211" i="4" s="1"/>
  <c r="E210" i="4" s="1"/>
  <c r="E145" i="4"/>
  <c r="E144" i="4" s="1"/>
  <c r="E143" i="4" s="1"/>
  <c r="E290" i="4"/>
  <c r="E15" i="4"/>
  <c r="I136" i="4"/>
  <c r="E187" i="4"/>
  <c r="E186" i="4" s="1"/>
  <c r="I52" i="4"/>
  <c r="I62" i="4"/>
  <c r="E96" i="4"/>
  <c r="E93" i="4" s="1"/>
  <c r="H145" i="4"/>
  <c r="I146" i="4"/>
  <c r="I217" i="4"/>
  <c r="C39" i="1"/>
  <c r="D16" i="1"/>
  <c r="D28" i="1" s="1"/>
  <c r="F70" i="3"/>
  <c r="C70" i="3"/>
  <c r="G53" i="3"/>
  <c r="G27" i="3"/>
  <c r="G22" i="3"/>
  <c r="G17" i="3"/>
  <c r="C10" i="3"/>
  <c r="G11" i="3"/>
  <c r="B42" i="1"/>
  <c r="F16" i="1"/>
  <c r="D42" i="1"/>
  <c r="G13" i="2"/>
  <c r="G16" i="2"/>
  <c r="C43" i="2"/>
  <c r="D43" i="2"/>
  <c r="F36" i="2"/>
  <c r="H36" i="2" s="1"/>
  <c r="C23" i="2"/>
  <c r="H10" i="2"/>
  <c r="H26" i="2"/>
  <c r="C26" i="2"/>
  <c r="F32" i="2"/>
  <c r="H32" i="2" s="1"/>
  <c r="C10" i="2"/>
  <c r="E39" i="1"/>
  <c r="F37" i="1"/>
  <c r="B28" i="1"/>
  <c r="E265" i="4"/>
  <c r="H269" i="4"/>
  <c r="E283" i="4"/>
  <c r="H98" i="4"/>
  <c r="E128" i="4"/>
  <c r="I99" i="4"/>
  <c r="H188" i="4"/>
  <c r="G81" i="3"/>
  <c r="G34" i="3"/>
  <c r="G46" i="3"/>
  <c r="G54" i="3"/>
  <c r="G62" i="3"/>
  <c r="G63" i="3"/>
  <c r="D65" i="3"/>
  <c r="D86" i="3" s="1"/>
  <c r="G70" i="3"/>
  <c r="G73" i="3"/>
  <c r="C66" i="3"/>
  <c r="G97" i="3"/>
  <c r="C18" i="2"/>
  <c r="G29" i="2"/>
  <c r="G39" i="2"/>
  <c r="G33" i="2"/>
  <c r="F43" i="2"/>
  <c r="G63" i="2"/>
  <c r="E18" i="2"/>
  <c r="E28" i="1"/>
  <c r="F31" i="1"/>
  <c r="E40" i="1"/>
  <c r="C28" i="1"/>
  <c r="F15" i="1"/>
  <c r="B36" i="1"/>
  <c r="B39" i="1" s="1"/>
  <c r="F12" i="1"/>
  <c r="G32" i="2" l="1"/>
  <c r="E302" i="4"/>
  <c r="E42" i="4"/>
  <c r="E41" i="4" s="1"/>
  <c r="I216" i="4"/>
  <c r="H215" i="4"/>
  <c r="I145" i="4"/>
  <c r="H144" i="4"/>
  <c r="I135" i="4"/>
  <c r="H134" i="4"/>
  <c r="E289" i="4"/>
  <c r="E269" i="4" s="1"/>
  <c r="G26" i="2"/>
  <c r="H9" i="3"/>
  <c r="F65" i="3"/>
  <c r="G21" i="3"/>
  <c r="G10" i="3"/>
  <c r="G36" i="2"/>
  <c r="F39" i="1"/>
  <c r="G10" i="2"/>
  <c r="F36" i="1"/>
  <c r="E127" i="4"/>
  <c r="I269" i="4"/>
  <c r="I98" i="4"/>
  <c r="H97" i="4"/>
  <c r="E264" i="4"/>
  <c r="I188" i="4"/>
  <c r="H187" i="4"/>
  <c r="C65" i="3"/>
  <c r="F40" i="1"/>
  <c r="E42" i="1"/>
  <c r="F28" i="1"/>
  <c r="E320" i="4" l="1"/>
  <c r="I215" i="4"/>
  <c r="H210" i="4"/>
  <c r="I134" i="4"/>
  <c r="H133" i="4"/>
  <c r="H143" i="4"/>
  <c r="I144" i="4"/>
  <c r="F86" i="3"/>
  <c r="G9" i="3"/>
  <c r="E69" i="4"/>
  <c r="I187" i="4"/>
  <c r="H186" i="4"/>
  <c r="E126" i="4"/>
  <c r="E317" i="4"/>
  <c r="E164" i="4"/>
  <c r="I97" i="4"/>
  <c r="H96" i="4"/>
  <c r="C86" i="3"/>
  <c r="G65" i="3"/>
  <c r="F42" i="1"/>
  <c r="H103" i="4" l="1"/>
  <c r="H93" i="4"/>
  <c r="H10" i="4" s="1"/>
  <c r="I210" i="4"/>
  <c r="I143" i="4"/>
  <c r="I126" i="4"/>
  <c r="I133" i="4"/>
  <c r="G86" i="3"/>
  <c r="I186" i="4"/>
  <c r="E103" i="4"/>
  <c r="I96" i="4"/>
  <c r="E12" i="4"/>
  <c r="E10" i="4" l="1"/>
  <c r="I10" i="4"/>
  <c r="I103" i="4"/>
  <c r="I93" i="4"/>
  <c r="I11" i="4" l="1"/>
  <c r="G24" i="2"/>
  <c r="F23" i="2"/>
  <c r="H23" i="2" s="1"/>
  <c r="G23" i="2" l="1"/>
  <c r="H9" i="2"/>
  <c r="G9" i="2" l="1"/>
  <c r="H50" i="2"/>
  <c r="G50" i="2" l="1"/>
  <c r="H67" i="3"/>
  <c r="H65" i="3"/>
  <c r="E86" i="3"/>
  <c r="H86" i="3" s="1"/>
  <c r="H66" i="3"/>
</calcChain>
</file>

<file path=xl/sharedStrings.xml><?xml version="1.0" encoding="utf-8"?>
<sst xmlns="http://schemas.openxmlformats.org/spreadsheetml/2006/main" count="720" uniqueCount="403">
  <si>
    <t>Indeks</t>
  </si>
  <si>
    <t>SAŽETAK</t>
  </si>
  <si>
    <t>A. RAČUN PRIHODA I RASHODA</t>
  </si>
  <si>
    <t>OPIS</t>
  </si>
  <si>
    <t>6=5/2*100</t>
  </si>
  <si>
    <t>7=5/4*100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</si>
  <si>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</si>
  <si>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</si>
  <si>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</si>
  <si>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</si>
  <si>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</si>
  <si>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UKUPNO RASHODI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</si>
  <si>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</si>
  <si>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</si>
  <si>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</si>
  <si>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</si>
  <si>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</si>
  <si>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</si>
  <si>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</si>
  <si>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</si>
  <si>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</si>
  <si>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</si>
  <si>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</si>
  <si>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</si>
  <si>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</si>
  <si>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</si>
  <si>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</si>
  <si>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</si>
  <si>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</si>
  <si>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</si>
  <si>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 xml:space="preserve">Račun prihoda/
primitka </t>
  </si>
  <si>
    <t>Naziv računa</t>
  </si>
  <si>
    <t>Tekući plan 2021</t>
  </si>
  <si>
    <t>7=5/3*100</t>
  </si>
  <si>
    <t>Prihodi poslovanja</t>
  </si>
  <si>
    <t>Pomoći iz inozemstva i od subjekata unutar općeg proračuna</t>
  </si>
  <si>
    <t>Pomoći od izvanproračunskih korisnika</t>
  </si>
  <si>
    <t>Tekuće 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</si>
  <si>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</si>
  <si>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</si>
  <si>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</si>
  <si>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</si>
  <si>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</si>
  <si>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od imovine</t>
  </si>
  <si>
    <t>Prihodi od financijske imovine - kamate a vista</t>
  </si>
  <si>
    <t>Kamate na oročena sredstva</t>
  </si>
  <si>
    <t>Prihodi od nefinancijske imovine - najam</t>
  </si>
  <si>
    <t>Prihodi od zakupa i iznajmljivanja imovine</t>
  </si>
  <si>
    <t>Prihodi od administrativnih pristojbi i po posebnim propisima</t>
  </si>
  <si>
    <t>Prihodi po posebnim propisima</t>
  </si>
  <si>
    <t>Sufinanciranje cijene usluge, participacije i slično</t>
  </si>
  <si>
    <t>Prihodi od prodaje proizvoda i robe te pruženih usluga i prihodi od donacija</t>
  </si>
  <si>
    <t>Prihodi od prodaje robe i pruženih usluga</t>
  </si>
  <si>
    <t>Prihodi od pruženih usluga - najam</t>
  </si>
  <si>
    <t>Donacije od pravnih i fizičkih osoba izvan općeg proračuna</t>
  </si>
  <si>
    <t>Tekuće donacije  od pravnih i fizičkih osoba izvan općeg proračuna</t>
  </si>
  <si>
    <t>Kapitalne donacije od pravnih i fizičkih osoba izvan općeg proračuna</t>
  </si>
  <si>
    <t>Prihodi iz nadležnog proračuna i od HZZO-a temeljem ugovornih obveza</t>
  </si>
  <si>
    <t>Prihodi iz proračuna za financiranje redovne djelatnosti</t>
  </si>
  <si>
    <t>Prihodi iz nadležnog proračuna za financiranje rashoda poslovanja</t>
  </si>
  <si>
    <t>Prihodi iz nadležnog proračuna za financiranje rashoda za nabavu nefinancijske imovine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</si>
  <si>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</si>
  <si>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</si>
  <si>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</si>
  <si>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</si>
  <si>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</si>
  <si>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</si>
  <si>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</si>
  <si>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</si>
  <si>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</si>
  <si>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</si>
  <si>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</si>
  <si>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</si>
  <si>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</si>
  <si>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</si>
  <si>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 xml:space="preserve">UKUPNO PRIHODI </t>
  </si>
  <si>
    <t xml:space="preserve">PRIHODI PO IZVORIMA FINANCIRANJA </t>
  </si>
  <si>
    <t>Izvor financiranja</t>
  </si>
  <si>
    <t>Naziv izvora financiranja</t>
  </si>
  <si>
    <t>Opći prihodi i primici</t>
  </si>
  <si>
    <t>Vlastiti prihodi</t>
  </si>
  <si>
    <t xml:space="preserve">Prihodi za posebne namjene </t>
  </si>
  <si>
    <t>Pomoći korisnika</t>
  </si>
  <si>
    <t xml:space="preserve">6. </t>
  </si>
  <si>
    <t>Donacije</t>
  </si>
  <si>
    <t>7.</t>
  </si>
  <si>
    <t>Prihodi od prodaje nefinancijske imovine i nak.</t>
  </si>
  <si>
    <t xml:space="preserve">Sveukupno </t>
  </si>
  <si>
    <t>Račun rashoda/
izdatka</t>
  </si>
  <si>
    <t>Rashori poslovanja</t>
  </si>
  <si>
    <t>Rashodi za zaposlene</t>
  </si>
  <si>
    <t>Plaće</t>
  </si>
  <si>
    <t>Plaće za redovan rad</t>
  </si>
  <si>
    <t>Plaće za prekovremeni rad</t>
  </si>
  <si>
    <t>Plaće za posebne uvjete rada</t>
  </si>
  <si>
    <t xml:space="preserve">Ostali rashodi za zaposlene </t>
  </si>
  <si>
    <t>3121</t>
  </si>
  <si>
    <t>Doprinosi na plaće</t>
  </si>
  <si>
    <t>Doprinosi za mirovinsko osiguranje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</si>
  <si>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</si>
  <si>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</si>
  <si>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</si>
  <si>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</si>
  <si>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3211</t>
  </si>
  <si>
    <t>Službena putovanja</t>
  </si>
  <si>
    <t>3212</t>
  </si>
  <si>
    <t>Naknade za prijevoz, za rad na terenu i odvojeni život</t>
  </si>
  <si>
    <t>Stručno usavršavanje</t>
  </si>
  <si>
    <t>Ostale naknade troškova zaposlenima</t>
  </si>
  <si>
    <t>Rashodi za materijal i energiju</t>
  </si>
  <si>
    <t>3221</t>
  </si>
  <si>
    <t>Uredski materijal i ostali materijalni rashodi</t>
  </si>
  <si>
    <t>Materijal i sirovine</t>
  </si>
  <si>
    <t>3223</t>
  </si>
  <si>
    <t>Energija</t>
  </si>
  <si>
    <t>3224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</si>
  <si>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</si>
  <si>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</si>
  <si>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</si>
  <si>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</si>
  <si>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3231</t>
  </si>
  <si>
    <t>Usluge telefona, pošte i prijevoza</t>
  </si>
  <si>
    <t>3232</t>
  </si>
  <si>
    <t>Usluge tekućeg i investicijskog održavanja</t>
  </si>
  <si>
    <t>Tisak</t>
  </si>
  <si>
    <t>3234</t>
  </si>
  <si>
    <t>Komunalne usluge</t>
  </si>
  <si>
    <t>Zakupnine i najamnine</t>
  </si>
  <si>
    <t>Zdravstvene i veterinarske usluge</t>
  </si>
  <si>
    <t>Intelektualne i osobne usluge</t>
  </si>
  <si>
    <t>3238</t>
  </si>
  <si>
    <t>Računalne usluge</t>
  </si>
  <si>
    <t>3239</t>
  </si>
  <si>
    <t>Ostale usluge</t>
  </si>
  <si>
    <t xml:space="preserve">Naknade troškova osobama izvan radnog odnosa </t>
  </si>
  <si>
    <t>Ostali nespomenuti rashodi poslovanja</t>
  </si>
  <si>
    <t>Premija osiguranja</t>
  </si>
  <si>
    <t>3293</t>
  </si>
  <si>
    <t>Reprezentacija</t>
  </si>
  <si>
    <t>Članarine i norme</t>
  </si>
  <si>
    <t>Pristojbe i naknade</t>
  </si>
  <si>
    <t>Troškovi sudskih postupaka</t>
  </si>
  <si>
    <t>3299</t>
  </si>
  <si>
    <t>Financijski rashodi</t>
  </si>
  <si>
    <t>Ostali financijski rashodi</t>
  </si>
  <si>
    <t>3431</t>
  </si>
  <si>
    <t>Bankarske usluge i usluge platnog prometa</t>
  </si>
  <si>
    <t>Zatezne kamate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</si>
  <si>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</si>
  <si>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</si>
  <si>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</si>
  <si>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Rashodi za nabavu nefinancijske imovine</t>
  </si>
  <si>
    <t>Rashodi za nabavu neproizvedene dugotrajne imovine</t>
  </si>
  <si>
    <t>Licence</t>
  </si>
  <si>
    <t>Rashodi za nabavu proizvedene dugotrajne imovine</t>
  </si>
  <si>
    <t>Građevinski objekti</t>
  </si>
  <si>
    <t>Poslovni objekti</t>
  </si>
  <si>
    <t>Postrojenja i oprema</t>
  </si>
  <si>
    <t>4221</t>
  </si>
  <si>
    <t>Uredska oprema i namještaj</t>
  </si>
  <si>
    <t>Komunikacijska oprema</t>
  </si>
  <si>
    <t>Oprema za održavanje i zaštitu</t>
  </si>
  <si>
    <t>Medicinska i laboratorijska oprema</t>
  </si>
  <si>
    <t>Mjerni i kontrolni uređaji</t>
  </si>
  <si>
    <t>Sportska i glazbena oprema</t>
  </si>
  <si>
    <t>Uređaji,strojevi i oprema za ostale namjene</t>
  </si>
  <si>
    <t>Knjige, umjetnička djela i ostalie izložb.vrijednosti</t>
  </si>
  <si>
    <t>Knjige</t>
  </si>
  <si>
    <t>Izdaci za financijsku imovinu i otplate zajmova</t>
  </si>
  <si>
    <t>Izdaci za otplate glavnica primljenih kredita i zajmova</t>
  </si>
  <si>
    <t>Otplate gl.primlj.kred.i zajm.od kred.i ost.fin.inst.izv.js</t>
  </si>
  <si>
    <t xml:space="preserve">RASHODI PO IZVORIMA FINANCIRANJA </t>
  </si>
  <si>
    <t>Pomoći</t>
  </si>
  <si>
    <t>POZICIJA</t>
  </si>
  <si>
    <t>RAČUN</t>
  </si>
  <si>
    <t>IF</t>
  </si>
  <si>
    <t>TEKUĆI PLAN   2021</t>
  </si>
  <si>
    <t>Indeksi</t>
  </si>
  <si>
    <t>OSNOVNOŠKOLSKE USTANOVE</t>
  </si>
  <si>
    <t>O.Š. Vladimira Nazora, Potpićan</t>
  </si>
  <si>
    <t>Redovna djelatnost osnovnih škola - minimalni standard</t>
  </si>
  <si>
    <t>Funkcija 0912</t>
  </si>
  <si>
    <t>A210101</t>
  </si>
  <si>
    <t>Materijalni rashodi OŠ po kriterijima</t>
  </si>
  <si>
    <t>RASHODI POSLOVANJA</t>
  </si>
  <si>
    <t>MATERIJALNI RASHODI</t>
  </si>
  <si>
    <t>NAKNADE TROŠKOVA ZAPOSLENIMA</t>
  </si>
  <si>
    <t>SLUŽBENA PUTOVANJA</t>
  </si>
  <si>
    <t>STRUČNO USAVRŠAVANJE ZAPOSLENIKA</t>
  </si>
  <si>
    <t>OSTALE NAKNADE TROŠKOVA ZAPOSLENIMA</t>
  </si>
  <si>
    <t>RASHODI ZA MATERIJAL I ENERG.</t>
  </si>
  <si>
    <t>UREDSKI MATERIJAL I OSTALI MATERIJALNI RASHODI</t>
  </si>
  <si>
    <t>MAT.I DIJELOVI ZA TEKUĆE I INVEST.ODRŽAVANJE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</si>
  <si>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</si>
  <si>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</si>
  <si>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</si>
  <si>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</si>
  <si>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</si>
  <si>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</si>
  <si>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INTELEKTUALNE I OSOBNE  USLUGE</t>
  </si>
  <si>
    <t>RAČUNALNE USLUGE</t>
  </si>
  <si>
    <t>OSTALE USLUGE</t>
  </si>
  <si>
    <t>OST.NESPOM.RASHODI POSLOVANJA</t>
  </si>
  <si>
    <t>ČLANARINE</t>
  </si>
  <si>
    <t>213347.01</t>
  </si>
  <si>
    <t>PRISTOJBE I NAKNADE</t>
  </si>
  <si>
    <t>213347.02</t>
  </si>
  <si>
    <t>OSTALI NESPOMENUTI RASHODI POSLOVANJA</t>
  </si>
  <si>
    <t>FINANCIJSKI RASHODI</t>
  </si>
  <si>
    <t>OSTALI FINANCIJSKI RASHODI</t>
  </si>
  <si>
    <t>BANKARSKE USLUGE I USLUGE PLATNOG PROMETA</t>
  </si>
  <si>
    <t>A210102</t>
  </si>
  <si>
    <t>Materijalni rashodi OŠ po stvarnom trošku</t>
  </si>
  <si>
    <t>ENERGIJA</t>
  </si>
  <si>
    <t>ZDRAVSTVENE I VETERINARSKE USLUGE</t>
  </si>
  <si>
    <t>NAKN.GRAĐ.,KUĆANSTVIMA NA TEMELJ.OSIGURANJA I DR.NAKNADE</t>
  </si>
  <si>
    <t>OSTALE NAKNADE GRAĐANIMA I KUČANSTVIMA IZ PRORAČUNA</t>
  </si>
  <si>
    <t>NAKNADE GRAĐANIMA I KUĆANSTVIMA U NARAVI</t>
  </si>
  <si>
    <t>A210103</t>
  </si>
  <si>
    <t>Materijalni rashodi OŠ po stvarnom trošku-drugi izvori</t>
  </si>
  <si>
    <t>ČLANARINE I NORME</t>
  </si>
  <si>
    <t>A210104</t>
  </si>
  <si>
    <t>Plaće i drugi rashodi za zaposlene osnovnih škola</t>
  </si>
  <si>
    <t>RASHODI ZA ZAPOSLENE</t>
  </si>
  <si>
    <t>PLAĆE (BRUTO)</t>
  </si>
  <si>
    <t>PLAĆE ZA REDOVAN RAD</t>
  </si>
  <si>
    <t>213359.01</t>
  </si>
  <si>
    <t>PLAĆE ZA REDOVAN RAD PO SUDSKIM PRESUDAMA</t>
  </si>
  <si>
    <t>DK-PLAĆE ZA POSEBNE UVJETE RADA</t>
  </si>
  <si>
    <t>OSTALI RASHODI ZA ZAPOSLENE</t>
  </si>
  <si>
    <t>DOPRINOSI NA PLAĆE</t>
  </si>
  <si>
    <t>DOPRINOSI ZA OBVEZNO ZDRAVSTVENO OSIGURANJE</t>
  </si>
  <si>
    <t>213362.01</t>
  </si>
  <si>
    <t>DOPRINOSI ZA OBVEZNO OSIGURANJE U SLUČAJU NEZAPOSLENOSTI</t>
  </si>
  <si>
    <t>NAKNADE ZA PRIJEVOZ, ZA RAD NA TERENU I ODVOJENI ŽIVOT</t>
  </si>
  <si>
    <t>213364.01</t>
  </si>
  <si>
    <t>TROŠKOVI SUDSKIH POSTUPAKA</t>
  </si>
  <si>
    <t>213364.02</t>
  </si>
  <si>
    <t>ZATEZNE KAMATE</t>
  </si>
  <si>
    <t>Redovna djelatnost osnovnih škola - iznad standarda</t>
  </si>
  <si>
    <t>A210201</t>
  </si>
  <si>
    <t>Materijalni rashodi OŠ po stvarnom trošku iznad standarda</t>
  </si>
  <si>
    <t>PREMIJE OSIGURANJA</t>
  </si>
  <si>
    <t>Programi obrazovanja iznad standarda</t>
  </si>
  <si>
    <t>Funkcija 0950</t>
  </si>
  <si>
    <t>A230102</t>
  </si>
  <si>
    <t>Županijska natjecanja</t>
  </si>
  <si>
    <t>A230104</t>
  </si>
  <si>
    <t>POMOĆNICI U NASTAVI</t>
  </si>
  <si>
    <t>POMOĆNICI U NASTAVI-MOZAIK 3</t>
  </si>
  <si>
    <t xml:space="preserve"> EU</t>
  </si>
  <si>
    <t>A230106</t>
  </si>
  <si>
    <t>Školska kuhinja</t>
  </si>
  <si>
    <t>MATERIJAL I SIROVINE</t>
  </si>
  <si>
    <t>213376.01</t>
  </si>
  <si>
    <t>SITNI INVENTAR</t>
  </si>
  <si>
    <t>A230107</t>
  </si>
  <si>
    <t>Produženi boravak</t>
  </si>
  <si>
    <t>PLAĆE ZA REDOVAN RAD-SREDSTVA O.KRŠAN</t>
  </si>
  <si>
    <t>PLAĆE ZA REDOVAN RAD-SREDSTVA O.PIĆAN</t>
  </si>
  <si>
    <t>A230115</t>
  </si>
  <si>
    <t>Ostali programi i projekti</t>
  </si>
  <si>
    <t>213399.01</t>
  </si>
  <si>
    <t>ZAKUPNINE I NAJAMNINE</t>
  </si>
  <si>
    <t>213405.01</t>
  </si>
  <si>
    <t>A230116</t>
  </si>
  <si>
    <t>Školski list, časopisi i knjige</t>
  </si>
  <si>
    <t>ČASOPISI I KNJIGE RADNE</t>
  </si>
  <si>
    <t>RASHODI ZA NABAVU NEFINANCIJSKE IMOVINE</t>
  </si>
  <si>
    <t>RASHODI ZA NABAVU PROIZVEDENE DUGOTRAJNE IMOVINE</t>
  </si>
  <si>
    <t>KNJIGE,UMJ.DJELA I OST.IZLOŽB.VRIJEDN.</t>
  </si>
  <si>
    <t>KNJIGE</t>
  </si>
  <si>
    <t>A230140</t>
  </si>
  <si>
    <t>Sufinanciranje redovne djelatnosti</t>
  </si>
  <si>
    <t>A230147</t>
  </si>
  <si>
    <t>Volontarijat</t>
  </si>
  <si>
    <t>NAKNADE TROŠKOVA OSOBAMA IZVAN RADNOG ODNOSA</t>
  </si>
  <si>
    <t>A230162</t>
  </si>
  <si>
    <t>Naknada za Županijsko stručno vijeće, Županijski aktiv učitelja</t>
  </si>
  <si>
    <t>A230171</t>
  </si>
  <si>
    <t>Školska sportska društva</t>
  </si>
  <si>
    <t>A230184</t>
  </si>
  <si>
    <t>Zavičajna nastava</t>
  </si>
  <si>
    <t>POSTROJENJE I OPREMA</t>
  </si>
  <si>
    <t>UREĐAJI,STROJEVI I OPREMA ZA OSTALE NAMJENE</t>
  </si>
  <si>
    <t>A230199</t>
  </si>
  <si>
    <t>Školska shema</t>
  </si>
  <si>
    <t>Funkcija 0960</t>
  </si>
  <si>
    <t>A230202</t>
  </si>
  <si>
    <t>Građanski odgoj</t>
  </si>
  <si>
    <t>A230203</t>
  </si>
  <si>
    <t>Medni dani</t>
  </si>
  <si>
    <t>Funkcija 0721</t>
  </si>
  <si>
    <t>A230205</t>
  </si>
  <si>
    <t>Sredstva zaštite protiv COVID-19</t>
  </si>
  <si>
    <t>213421.00.01</t>
  </si>
  <si>
    <t>Investicijsko održavanje osnovnih škola</t>
  </si>
  <si>
    <t>A240101</t>
  </si>
  <si>
    <t>Investicijsko održavanje OŠ -minimalni standard</t>
  </si>
  <si>
    <t>213421.01</t>
  </si>
  <si>
    <t>Kapitalna ulaganja u osnovne škole</t>
  </si>
  <si>
    <t>K240301</t>
  </si>
  <si>
    <t>Projektna dokumentacija osnovnih škola</t>
  </si>
  <si>
    <t>GRAĐEVINSKI OBJEKTI</t>
  </si>
  <si>
    <t>213421.02</t>
  </si>
  <si>
    <t>POSLOVNI OBJEKTI</t>
  </si>
  <si>
    <t>Opremanje u osnovnim školama</t>
  </si>
  <si>
    <t>K240501</t>
  </si>
  <si>
    <t>Školski namještaj i oprema</t>
  </si>
  <si>
    <t>RASHODI ZA NABAVU NEPROIZVED.DUGOTRAJNE IMOVINE</t>
  </si>
  <si>
    <t>NEMATERIJALNA IMOVINA</t>
  </si>
  <si>
    <t>LICENCE</t>
  </si>
  <si>
    <t>213422.01</t>
  </si>
  <si>
    <t>POSTROJENJA I OPREMA</t>
  </si>
  <si>
    <t>UREDSKA OPREMA I NAMJEŠTAJ</t>
  </si>
  <si>
    <t>KOMUNIKACIJSKA OPREMA</t>
  </si>
  <si>
    <t>SPORTSKA I GLAZBENA OPREMA</t>
  </si>
  <si>
    <t>213433.01</t>
  </si>
  <si>
    <t>UREĐAJI, STROJEVI I OPREMA ZA OSTALE NAMJENE</t>
  </si>
  <si>
    <t>213433.02</t>
  </si>
  <si>
    <t>213433.02.01</t>
  </si>
  <si>
    <t>213433.02.02</t>
  </si>
  <si>
    <t>213438.01</t>
  </si>
  <si>
    <t>K240502</t>
  </si>
  <si>
    <t>Opremanje knjižnica</t>
  </si>
  <si>
    <t>213438.02</t>
  </si>
  <si>
    <t>MOZAIK 4</t>
  </si>
  <si>
    <t>T910801</t>
  </si>
  <si>
    <t>Provedba projekta MOZAIK 4</t>
  </si>
  <si>
    <t>213438.03</t>
  </si>
  <si>
    <t>213438.04</t>
  </si>
  <si>
    <t>213438.05</t>
  </si>
  <si>
    <t>213438.06</t>
  </si>
  <si>
    <t>213438.07</t>
  </si>
  <si>
    <t>213438.08</t>
  </si>
  <si>
    <t>213438.09</t>
  </si>
  <si>
    <t>SVEUKUPNO</t>
  </si>
  <si>
    <t>10637 O.Š. Vladimira Nazora, Potpićan</t>
  </si>
  <si>
    <t>Vlastiti prihodi proračunskih korisnika</t>
  </si>
  <si>
    <t>Prihodi za posebne namjene za proračunske korisnike</t>
  </si>
  <si>
    <t>Donacije za proračunske korisnike</t>
  </si>
  <si>
    <t>Sveukupno:</t>
  </si>
  <si>
    <t>Pomoći za proračunskog korisnika</t>
  </si>
  <si>
    <t>IZVORI FINANCIRANJA:</t>
  </si>
  <si>
    <t>OŠ VLADIMIRA NAZORA POTPIĆAN</t>
  </si>
  <si>
    <t>Dumbrova 12, 52333 Potpićan</t>
  </si>
  <si>
    <t>Predsjednica školskog odbora:</t>
  </si>
  <si>
    <t>Marina Rade</t>
  </si>
  <si>
    <t xml:space="preserve">                                   Predsjednica školskog odbora:</t>
  </si>
  <si>
    <t xml:space="preserve">                   Marina Rade</t>
  </si>
  <si>
    <t xml:space="preserve">                       Marina Rade</t>
  </si>
  <si>
    <t>POSEBNI DIO</t>
  </si>
  <si>
    <t>IZVORNI PLAN 2022</t>
  </si>
  <si>
    <t>Izvršenje                1.- 6 .2021.</t>
  </si>
  <si>
    <t>Izvorni plan 2022</t>
  </si>
  <si>
    <t>Tekući plan 2022</t>
  </si>
  <si>
    <t xml:space="preserve">
Izvršenje           1. - 6. 2022.</t>
  </si>
  <si>
    <t xml:space="preserve">Izvršenje              1. - 6. 2022
</t>
  </si>
  <si>
    <t>Ostala nematerijalna imovina</t>
  </si>
  <si>
    <t>Nematerijalna imovina</t>
  </si>
  <si>
    <t xml:space="preserve">Izvršenje                     1.-6. 2021. </t>
  </si>
  <si>
    <t xml:space="preserve">Tekući plan 2022 </t>
  </si>
  <si>
    <t xml:space="preserve">Izvršenje               1. -6. 2022. </t>
  </si>
  <si>
    <t>Ostvarenje                  1. - 6. 2022</t>
  </si>
  <si>
    <t>OSTVARENJE/ IZVRŠENJE          1.-6./2021.</t>
  </si>
  <si>
    <t>TEKUĆI PLAN 2022</t>
  </si>
  <si>
    <t>OSTVARENJE/ IZVRŠENJE              1.-6. 2022.</t>
  </si>
  <si>
    <t>Potpićan,</t>
  </si>
  <si>
    <t>Izvršenje            1.- 6. 2022.</t>
  </si>
  <si>
    <t xml:space="preserve">Ostvarenje                  1.- 6. 2022. </t>
  </si>
  <si>
    <t>IZVRŠENJE RASHODA I IZDATAKA  OD 01-06/2022.</t>
  </si>
  <si>
    <t>OSTVARENJE PRIHODA I PRIMITAKA  OD  01-06/2022.</t>
  </si>
  <si>
    <t>OSTVARENJE         1.-6./2022.</t>
  </si>
  <si>
    <t>MATERIJAL I SIROVINA</t>
  </si>
  <si>
    <t>MAT I DJEL ZA TEK.ODRŽ.</t>
  </si>
  <si>
    <t>PLAĆE ZA PREKOVREMENI</t>
  </si>
  <si>
    <t>ZDRASTVENE USLUGE</t>
  </si>
  <si>
    <t>ZDRASTVENE I LABORATORIJSKE USLUGE</t>
  </si>
  <si>
    <t>PLAĆE ZA RAD</t>
  </si>
  <si>
    <t>PLAĆE ZA REDOVNI RAD</t>
  </si>
  <si>
    <t>OSTALI RASH.ZA ZAPOSL.</t>
  </si>
  <si>
    <t>DOPRINOSI ZA OBVEZNO OSIG.</t>
  </si>
  <si>
    <t>UREDSKI MATERIJAL</t>
  </si>
  <si>
    <t>A230197</t>
  </si>
  <si>
    <t>Projekt Osiguranje prehrane Zaklada "Hrvaska za djecu"</t>
  </si>
  <si>
    <t>K230206</t>
  </si>
  <si>
    <t>Projekt: FLAG Alba</t>
  </si>
  <si>
    <t>UREĐAJI, STROJEVI I OSTALA OPREMA</t>
  </si>
  <si>
    <t>POSTROJENJA I OPREME</t>
  </si>
  <si>
    <t>Izvršenje           1. -6./2022</t>
  </si>
  <si>
    <t xml:space="preserve">IZVORNI PLAN 2022        </t>
  </si>
  <si>
    <t xml:space="preserve">IZVJEŠTAJ O IZVRŠENJU FINANCIJSKOG PLANA ZA 01-06.2022 GODINU 
PO PROGRAMSKOJ I  EKONOMSKOJ KLASIFIKACIJI I IZVORIMA FINANCIRANJA </t>
  </si>
  <si>
    <t>KLASA: 400-02/22-01/02</t>
  </si>
  <si>
    <t>URBROJ: 214-20-01-22-1</t>
  </si>
  <si>
    <t>Potpićan, 15.07.2022..</t>
  </si>
  <si>
    <t>Potpićan, 15.07.2022</t>
  </si>
  <si>
    <t>URBROJ:2144-20-01-22-1</t>
  </si>
  <si>
    <t>15.07.2022.</t>
  </si>
  <si>
    <t>URBROJ: 2144-20-01-22-1</t>
  </si>
  <si>
    <t>Potpićan, 15.07.2022.</t>
  </si>
  <si>
    <t>KLASA:400-02/22-01/02</t>
  </si>
  <si>
    <t>RASPOLOŽIVA SREDSTVA IZ PRIJAŠNJEG RAZDOBLJA</t>
  </si>
  <si>
    <t>VLASTITI IZVORI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</si>
</sst>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n"/>
    <numFmt numFmtId="165" formatCode="[$-1041A]#,##0.00;\-\ #,##0.00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9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164" fontId="1" fillId="0" borderId="1" xfId="0" quotePrefix="1" applyNumberFormat="1" applyFont="1" applyFill="1" applyBorder="1" applyAlignment="1">
      <alignment horizontal="center" vertical="center" readingOrder="1"/>
    </xf>
    <xf numFmtId="0" fontId="1" fillId="0" borderId="0" xfId="0" applyFont="1" applyAlignment="1">
      <alignment readingOrder="1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164" fontId="1" fillId="0" borderId="1" xfId="0" quotePrefix="1" applyNumberFormat="1" applyFont="1" applyFill="1" applyBorder="1" applyAlignment="1">
      <alignment horizontal="center" vertical="center" wrapText="1" readingOrder="1"/>
    </xf>
    <xf numFmtId="0" fontId="1" fillId="0" borderId="0" xfId="0" applyFont="1" applyAlignment="1">
      <alignment vertical="center" readingOrder="1"/>
    </xf>
    <xf numFmtId="0" fontId="3" fillId="0" borderId="2" xfId="0" applyFont="1" applyBorder="1" applyAlignment="1" applyProtection="1">
      <alignment horizontal="center" wrapText="1" readingOrder="1"/>
      <protection locked="0"/>
    </xf>
    <xf numFmtId="1" fontId="4" fillId="0" borderId="1" xfId="0" applyNumberFormat="1" applyFont="1" applyFill="1" applyBorder="1" applyAlignment="1">
      <alignment horizontal="center" wrapText="1" readingOrder="1"/>
    </xf>
    <xf numFmtId="1" fontId="4" fillId="0" borderId="1" xfId="0" quotePrefix="1" applyNumberFormat="1" applyFont="1" applyFill="1" applyBorder="1" applyAlignment="1">
      <alignment horizontal="center" wrapText="1" readingOrder="1"/>
    </xf>
    <xf numFmtId="164" fontId="4" fillId="0" borderId="1" xfId="0" quotePrefix="1" applyNumberFormat="1" applyFont="1" applyFill="1" applyBorder="1" applyAlignment="1">
      <alignment horizontal="center" wrapText="1" readingOrder="1"/>
    </xf>
    <xf numFmtId="164" fontId="4" fillId="0" borderId="1" xfId="0" quotePrefix="1" applyNumberFormat="1" applyFont="1" applyFill="1" applyBorder="1" applyAlignment="1">
      <alignment horizontal="center" readingOrder="1"/>
    </xf>
    <xf numFmtId="0" fontId="5" fillId="0" borderId="0" xfId="0" applyFont="1" applyAlignment="1">
      <alignment readingOrder="1"/>
    </xf>
    <xf numFmtId="0" fontId="6" fillId="0" borderId="2" xfId="0" applyFont="1" applyBorder="1" applyAlignment="1" applyProtection="1">
      <alignment wrapText="1" readingOrder="1"/>
      <protection locked="0"/>
    </xf>
    <xf numFmtId="165" fontId="6" fillId="0" borderId="2" xfId="0" applyNumberFormat="1" applyFont="1" applyBorder="1" applyAlignment="1" applyProtection="1">
      <alignment wrapText="1" readingOrder="1"/>
      <protection locked="0"/>
    </xf>
    <xf numFmtId="164" fontId="7" fillId="0" borderId="1" xfId="0" applyNumberFormat="1" applyFont="1" applyFill="1" applyBorder="1" applyAlignment="1">
      <alignment horizontal="center" wrapText="1" readingOrder="1"/>
    </xf>
    <xf numFmtId="164" fontId="7" fillId="0" borderId="1" xfId="0" applyNumberFormat="1" applyFont="1" applyFill="1" applyBorder="1" applyAlignment="1">
      <alignment horizontal="center" readingOrder="1"/>
    </xf>
    <xf numFmtId="0" fontId="7" fillId="0" borderId="0" xfId="0" applyFont="1" applyAlignment="1">
      <alignment readingOrder="1"/>
    </xf>
    <xf numFmtId="0" fontId="6" fillId="0" borderId="0" xfId="0" applyFont="1" applyAlignment="1" applyProtection="1">
      <alignment wrapText="1" readingOrder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7" fillId="0" borderId="1" xfId="0" applyFont="1" applyBorder="1" applyAlignment="1">
      <alignment wrapText="1" readingOrder="1"/>
    </xf>
    <xf numFmtId="165" fontId="7" fillId="0" borderId="3" xfId="0" applyNumberFormat="1" applyFont="1" applyBorder="1" applyAlignment="1" applyProtection="1">
      <alignment wrapText="1" readingOrder="1"/>
      <protection locked="0"/>
    </xf>
    <xf numFmtId="165" fontId="7" fillId="0" borderId="5" xfId="0" applyNumberFormat="1" applyFont="1" applyBorder="1" applyAlignment="1" applyProtection="1">
      <alignment wrapText="1" readingOrder="1"/>
      <protection locked="0"/>
    </xf>
    <xf numFmtId="165" fontId="7" fillId="0" borderId="2" xfId="0" applyNumberFormat="1" applyFont="1" applyBorder="1" applyAlignment="1" applyProtection="1">
      <alignment wrapText="1" readingOrder="1"/>
      <protection locked="0"/>
    </xf>
    <xf numFmtId="0" fontId="8" fillId="0" borderId="0" xfId="0" applyFont="1" applyBorder="1" applyAlignment="1">
      <alignment wrapText="1" readingOrder="1"/>
    </xf>
    <xf numFmtId="165" fontId="6" fillId="0" borderId="0" xfId="0" applyNumberFormat="1" applyFont="1" applyBorder="1" applyAlignment="1" applyProtection="1">
      <alignment wrapText="1" readingOrder="1"/>
      <protection locked="0"/>
    </xf>
    <xf numFmtId="0" fontId="10" fillId="0" borderId="0" xfId="0" applyFont="1" applyFill="1" applyAlignment="1">
      <alignment vertical="center" wrapText="1"/>
    </xf>
    <xf numFmtId="3" fontId="7" fillId="0" borderId="0" xfId="0" applyNumberFormat="1" applyFont="1" applyFill="1"/>
    <xf numFmtId="0" fontId="1" fillId="0" borderId="1" xfId="0" quotePrefix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quotePrefix="1" applyNumberFormat="1" applyFont="1" applyFill="1" applyBorder="1" applyAlignment="1">
      <alignment horizontal="center" vertical="center" wrapText="1"/>
    </xf>
    <xf numFmtId="164" fontId="1" fillId="0" borderId="1" xfId="0" quotePrefix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quotePrefix="1" applyNumberFormat="1" applyFont="1" applyFill="1" applyBorder="1" applyAlignment="1">
      <alignment horizontal="center" vertical="center"/>
    </xf>
    <xf numFmtId="164" fontId="1" fillId="0" borderId="1" xfId="0" quotePrefix="1" applyNumberFormat="1" applyFont="1" applyFill="1" applyBorder="1" applyAlignment="1">
      <alignment horizontal="center" vertical="center"/>
    </xf>
    <xf numFmtId="0" fontId="7" fillId="0" borderId="0" xfId="0" applyNumberFormat="1" applyFont="1" applyFill="1"/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/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quotePrefix="1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/>
    </xf>
    <xf numFmtId="0" fontId="10" fillId="0" borderId="8" xfId="0" applyFont="1" applyFill="1" applyBorder="1" applyAlignment="1">
      <alignment horizontal="left" vertical="center" wrapText="1"/>
    </xf>
    <xf numFmtId="3" fontId="11" fillId="0" borderId="0" xfId="0" applyNumberFormat="1" applyFont="1" applyFill="1" applyAlignment="1">
      <alignment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4" fontId="11" fillId="2" borderId="7" xfId="0" applyNumberFormat="1" applyFont="1" applyFill="1" applyBorder="1" applyAlignment="1">
      <alignment horizontal="right" vertical="center"/>
    </xf>
    <xf numFmtId="0" fontId="12" fillId="0" borderId="6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4" fontId="11" fillId="0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4" fontId="10" fillId="0" borderId="7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left" vertical="center" wrapText="1"/>
    </xf>
    <xf numFmtId="0" fontId="8" fillId="4" borderId="8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8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3" fontId="11" fillId="2" borderId="1" xfId="0" quotePrefix="1" applyNumberFormat="1" applyFont="1" applyFill="1" applyBorder="1" applyAlignment="1">
      <alignment horizontal="left" vertical="center"/>
    </xf>
    <xf numFmtId="3" fontId="11" fillId="2" borderId="1" xfId="0" quotePrefix="1" applyNumberFormat="1" applyFont="1" applyFill="1" applyBorder="1" applyAlignment="1">
      <alignment vertical="center"/>
    </xf>
    <xf numFmtId="4" fontId="11" fillId="2" borderId="1" xfId="0" quotePrefix="1" applyNumberFormat="1" applyFont="1" applyFill="1" applyBorder="1" applyAlignment="1">
      <alignment horizontal="right" vertical="center"/>
    </xf>
    <xf numFmtId="3" fontId="11" fillId="0" borderId="0" xfId="0" quotePrefix="1" applyNumberFormat="1" applyFont="1" applyFill="1" applyBorder="1" applyAlignment="1">
      <alignment horizontal="left" vertical="center"/>
    </xf>
    <xf numFmtId="3" fontId="11" fillId="0" borderId="0" xfId="0" quotePrefix="1" applyNumberFormat="1" applyFont="1" applyFill="1" applyBorder="1" applyAlignment="1">
      <alignment vertical="center"/>
    </xf>
    <xf numFmtId="4" fontId="11" fillId="0" borderId="0" xfId="0" quotePrefix="1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/>
    <xf numFmtId="0" fontId="1" fillId="0" borderId="1" xfId="0" quotePrefix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/>
    </xf>
    <xf numFmtId="3" fontId="11" fillId="0" borderId="1" xfId="0" quotePrefix="1" applyNumberFormat="1" applyFont="1" applyFill="1" applyBorder="1" applyAlignment="1">
      <alignment horizontal="left" vertical="center"/>
    </xf>
    <xf numFmtId="4" fontId="11" fillId="0" borderId="1" xfId="0" quotePrefix="1" applyNumberFormat="1" applyFont="1" applyFill="1" applyBorder="1" applyAlignment="1">
      <alignment horizontal="right" vertical="center" wrapText="1"/>
    </xf>
    <xf numFmtId="3" fontId="11" fillId="0" borderId="1" xfId="0" quotePrefix="1" applyNumberFormat="1" applyFont="1" applyFill="1" applyBorder="1" applyAlignment="1">
      <alignment horizontal="center" vertical="center"/>
    </xf>
    <xf numFmtId="4" fontId="11" fillId="0" borderId="1" xfId="0" quotePrefix="1" applyNumberFormat="1" applyFont="1" applyFill="1" applyBorder="1" applyAlignment="1">
      <alignment horizontal="right" vertical="center"/>
    </xf>
    <xf numFmtId="3" fontId="11" fillId="0" borderId="0" xfId="0" applyNumberFormat="1" applyFont="1" applyFill="1"/>
    <xf numFmtId="3" fontId="11" fillId="0" borderId="0" xfId="0" quotePrefix="1" applyNumberFormat="1" applyFont="1" applyFill="1" applyAlignment="1">
      <alignment horizontal="left" vertical="center"/>
    </xf>
    <xf numFmtId="3" fontId="11" fillId="0" borderId="0" xfId="0" quotePrefix="1" applyNumberFormat="1" applyFont="1" applyFill="1" applyAlignment="1">
      <alignment horizontal="center" vertical="center"/>
    </xf>
    <xf numFmtId="4" fontId="11" fillId="0" borderId="0" xfId="0" quotePrefix="1" applyNumberFormat="1" applyFont="1" applyFill="1" applyAlignment="1">
      <alignment horizontal="right" vertical="center"/>
    </xf>
    <xf numFmtId="164" fontId="11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quotePrefix="1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/>
    </xf>
    <xf numFmtId="3" fontId="11" fillId="2" borderId="1" xfId="0" applyNumberFormat="1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4" fontId="10" fillId="0" borderId="7" xfId="0" applyNumberFormat="1" applyFont="1" applyFill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horizontal="right"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3" fontId="11" fillId="2" borderId="12" xfId="0" applyNumberFormat="1" applyFont="1" applyFill="1" applyBorder="1" applyAlignment="1">
      <alignment horizontal="left" vertical="center"/>
    </xf>
    <xf numFmtId="3" fontId="11" fillId="2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right" wrapText="1"/>
    </xf>
    <xf numFmtId="164" fontId="7" fillId="0" borderId="0" xfId="0" applyNumberFormat="1" applyFont="1" applyFill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0" fontId="10" fillId="5" borderId="1" xfId="0" applyFont="1" applyFill="1" applyBorder="1"/>
    <xf numFmtId="0" fontId="10" fillId="5" borderId="1" xfId="0" applyFont="1" applyFill="1" applyBorder="1" applyAlignment="1">
      <alignment vertical="center"/>
    </xf>
    <xf numFmtId="4" fontId="10" fillId="5" borderId="1" xfId="0" applyNumberFormat="1" applyFont="1" applyFill="1" applyBorder="1" applyAlignment="1">
      <alignment horizontal="right" vertical="center"/>
    </xf>
    <xf numFmtId="164" fontId="11" fillId="5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horizontal="right" vertical="center"/>
    </xf>
    <xf numFmtId="0" fontId="10" fillId="6" borderId="1" xfId="0" applyFont="1" applyFill="1" applyBorder="1"/>
    <xf numFmtId="0" fontId="10" fillId="6" borderId="1" xfId="0" applyFont="1" applyFill="1" applyBorder="1" applyAlignment="1">
      <alignment vertical="center"/>
    </xf>
    <xf numFmtId="4" fontId="10" fillId="6" borderId="1" xfId="0" applyNumberFormat="1" applyFont="1" applyFill="1" applyBorder="1" applyAlignment="1">
      <alignment horizontal="right" vertical="center"/>
    </xf>
    <xf numFmtId="164" fontId="11" fillId="6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/>
    <xf numFmtId="0" fontId="10" fillId="7" borderId="1" xfId="0" applyFont="1" applyFill="1" applyBorder="1" applyAlignment="1">
      <alignment vertical="center"/>
    </xf>
    <xf numFmtId="4" fontId="10" fillId="7" borderId="1" xfId="0" applyNumberFormat="1" applyFont="1" applyFill="1" applyBorder="1" applyAlignment="1">
      <alignment horizontal="right" vertical="center"/>
    </xf>
    <xf numFmtId="164" fontId="11" fillId="7" borderId="1" xfId="0" applyNumberFormat="1" applyFont="1" applyFill="1" applyBorder="1" applyAlignment="1">
      <alignment horizontal="center" vertical="center"/>
    </xf>
    <xf numFmtId="4" fontId="10" fillId="0" borderId="0" xfId="0" applyNumberFormat="1" applyFont="1"/>
    <xf numFmtId="0" fontId="10" fillId="0" borderId="1" xfId="0" applyFont="1" applyBorder="1" applyAlignment="1">
      <alignment vertical="center" wrapText="1"/>
    </xf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horizontal="right" vertical="center"/>
    </xf>
    <xf numFmtId="0" fontId="10" fillId="8" borderId="1" xfId="0" applyFont="1" applyFill="1" applyBorder="1"/>
    <xf numFmtId="0" fontId="10" fillId="8" borderId="1" xfId="0" applyFont="1" applyFill="1" applyBorder="1" applyAlignment="1">
      <alignment vertical="center"/>
    </xf>
    <xf numFmtId="4" fontId="10" fillId="8" borderId="1" xfId="0" applyNumberFormat="1" applyFont="1" applyFill="1" applyBorder="1" applyAlignment="1">
      <alignment horizontal="right" vertical="center"/>
    </xf>
    <xf numFmtId="0" fontId="10" fillId="8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13" fillId="0" borderId="1" xfId="0" applyFont="1" applyBorder="1"/>
    <xf numFmtId="0" fontId="13" fillId="7" borderId="1" xfId="0" applyFont="1" applyFill="1" applyBorder="1"/>
    <xf numFmtId="0" fontId="13" fillId="0" borderId="1" xfId="0" applyFont="1" applyBorder="1" applyAlignment="1">
      <alignment wrapText="1"/>
    </xf>
    <xf numFmtId="0" fontId="13" fillId="6" borderId="1" xfId="0" applyFont="1" applyFill="1" applyBorder="1"/>
    <xf numFmtId="0" fontId="10" fillId="0" borderId="0" xfId="0" applyFont="1" applyBorder="1"/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readingOrder="1"/>
    </xf>
    <xf numFmtId="0" fontId="7" fillId="0" borderId="0" xfId="0" applyFont="1" applyAlignment="1">
      <alignment horizontal="left" readingOrder="1"/>
    </xf>
    <xf numFmtId="164" fontId="7" fillId="0" borderId="0" xfId="0" applyNumberFormat="1" applyFont="1" applyFill="1" applyAlignment="1">
      <alignment horizontal="left" vertical="center"/>
    </xf>
    <xf numFmtId="0" fontId="10" fillId="9" borderId="8" xfId="0" applyFont="1" applyFill="1" applyBorder="1"/>
    <xf numFmtId="0" fontId="10" fillId="9" borderId="8" xfId="0" applyFont="1" applyFill="1" applyBorder="1" applyAlignment="1">
      <alignment vertical="center"/>
    </xf>
    <xf numFmtId="4" fontId="10" fillId="9" borderId="8" xfId="0" applyNumberFormat="1" applyFont="1" applyFill="1" applyBorder="1" applyAlignment="1">
      <alignment horizontal="right" vertical="center"/>
    </xf>
    <xf numFmtId="4" fontId="10" fillId="9" borderId="8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10" borderId="1" xfId="0" applyFont="1" applyFill="1" applyBorder="1"/>
    <xf numFmtId="0" fontId="13" fillId="10" borderId="1" xfId="0" applyFont="1" applyFill="1" applyBorder="1"/>
    <xf numFmtId="0" fontId="10" fillId="10" borderId="1" xfId="0" applyFont="1" applyFill="1" applyBorder="1" applyAlignment="1">
      <alignment vertical="center"/>
    </xf>
    <xf numFmtId="4" fontId="10" fillId="10" borderId="1" xfId="0" applyNumberFormat="1" applyFont="1" applyFill="1" applyBorder="1" applyAlignment="1">
      <alignment horizontal="right" vertical="center"/>
    </xf>
    <xf numFmtId="164" fontId="11" fillId="10" borderId="1" xfId="0" applyNumberFormat="1" applyFont="1" applyFill="1" applyBorder="1" applyAlignment="1">
      <alignment horizontal="center" vertical="center"/>
    </xf>
    <xf numFmtId="0" fontId="10" fillId="10" borderId="0" xfId="0" applyFont="1" applyFill="1"/>
    <xf numFmtId="0" fontId="13" fillId="10" borderId="1" xfId="0" applyFont="1" applyFill="1" applyBorder="1" applyAlignment="1">
      <alignment wrapText="1"/>
    </xf>
    <xf numFmtId="0" fontId="10" fillId="10" borderId="1" xfId="0" applyFont="1" applyFill="1" applyBorder="1" applyAlignment="1">
      <alignment vertical="center" wrapText="1"/>
    </xf>
    <xf numFmtId="4" fontId="10" fillId="10" borderId="1" xfId="0" applyNumberFormat="1" applyFont="1" applyFill="1" applyBorder="1" applyAlignment="1">
      <alignment horizontal="right" vertical="center" wrapText="1"/>
    </xf>
    <xf numFmtId="4" fontId="10" fillId="10" borderId="0" xfId="0" applyNumberFormat="1" applyFont="1" applyFill="1"/>
    <xf numFmtId="0" fontId="10" fillId="10" borderId="1" xfId="0" applyFont="1" applyFill="1" applyBorder="1" applyAlignment="1">
      <alignment horizontal="center" vertical="center"/>
    </xf>
    <xf numFmtId="0" fontId="10" fillId="11" borderId="1" xfId="0" applyFont="1" applyFill="1" applyBorder="1"/>
    <xf numFmtId="0" fontId="13" fillId="11" borderId="1" xfId="0" applyFont="1" applyFill="1" applyBorder="1"/>
    <xf numFmtId="0" fontId="10" fillId="11" borderId="1" xfId="0" applyFont="1" applyFill="1" applyBorder="1" applyAlignment="1">
      <alignment vertical="center"/>
    </xf>
    <xf numFmtId="4" fontId="10" fillId="11" borderId="1" xfId="0" applyNumberFormat="1" applyFont="1" applyFill="1" applyBorder="1" applyAlignment="1">
      <alignment horizontal="right" vertical="center"/>
    </xf>
    <xf numFmtId="164" fontId="11" fillId="11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0" fontId="13" fillId="0" borderId="1" xfId="0" applyFont="1" applyFill="1" applyBorder="1"/>
    <xf numFmtId="0" fontId="10" fillId="0" borderId="1" xfId="0" applyFont="1" applyFill="1" applyBorder="1" applyAlignment="1">
      <alignment vertical="center"/>
    </xf>
    <xf numFmtId="0" fontId="10" fillId="12" borderId="1" xfId="0" applyFont="1" applyFill="1" applyBorder="1"/>
    <xf numFmtId="0" fontId="13" fillId="12" borderId="1" xfId="0" applyFont="1" applyFill="1" applyBorder="1"/>
    <xf numFmtId="0" fontId="10" fillId="12" borderId="1" xfId="0" applyFont="1" applyFill="1" applyBorder="1" applyAlignment="1">
      <alignment vertical="center"/>
    </xf>
    <xf numFmtId="4" fontId="10" fillId="12" borderId="1" xfId="0" applyNumberFormat="1" applyFont="1" applyFill="1" applyBorder="1" applyAlignment="1">
      <alignment horizontal="right" vertical="center"/>
    </xf>
    <xf numFmtId="164" fontId="11" fillId="12" borderId="1" xfId="0" applyNumberFormat="1" applyFont="1" applyFill="1" applyBorder="1" applyAlignment="1">
      <alignment horizontal="center" vertical="center"/>
    </xf>
    <xf numFmtId="0" fontId="10" fillId="3" borderId="0" xfId="0" applyFont="1" applyFill="1"/>
    <xf numFmtId="0" fontId="13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3" fillId="3" borderId="1" xfId="0" applyFont="1" applyFill="1" applyBorder="1"/>
    <xf numFmtId="0" fontId="10" fillId="3" borderId="1" xfId="0" applyFont="1" applyFill="1" applyBorder="1" applyAlignment="1">
      <alignment vertical="center" wrapText="1"/>
    </xf>
    <xf numFmtId="0" fontId="10" fillId="13" borderId="1" xfId="0" applyFont="1" applyFill="1" applyBorder="1"/>
    <xf numFmtId="0" fontId="13" fillId="13" borderId="1" xfId="0" applyFont="1" applyFill="1" applyBorder="1"/>
    <xf numFmtId="0" fontId="10" fillId="13" borderId="1" xfId="0" applyFont="1" applyFill="1" applyBorder="1" applyAlignment="1">
      <alignment vertical="center"/>
    </xf>
    <xf numFmtId="4" fontId="10" fillId="13" borderId="1" xfId="0" applyNumberFormat="1" applyFont="1" applyFill="1" applyBorder="1" applyAlignment="1">
      <alignment horizontal="right" vertical="center"/>
    </xf>
    <xf numFmtId="0" fontId="13" fillId="11" borderId="1" xfId="0" applyFont="1" applyFill="1" applyBorder="1" applyAlignment="1">
      <alignment wrapText="1"/>
    </xf>
    <xf numFmtId="0" fontId="10" fillId="11" borderId="1" xfId="0" applyFont="1" applyFill="1" applyBorder="1" applyAlignment="1">
      <alignment vertical="center" wrapText="1"/>
    </xf>
    <xf numFmtId="4" fontId="10" fillId="11" borderId="1" xfId="0" applyNumberFormat="1" applyFont="1" applyFill="1" applyBorder="1" applyAlignment="1">
      <alignment horizontal="right" vertical="center" wrapText="1"/>
    </xf>
    <xf numFmtId="0" fontId="13" fillId="11" borderId="1" xfId="0" applyFont="1" applyFill="1" applyBorder="1" applyAlignment="1">
      <alignment horizontal="left" wrapText="1"/>
    </xf>
    <xf numFmtId="0" fontId="10" fillId="11" borderId="1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center" vertical="center"/>
    </xf>
    <xf numFmtId="3" fontId="11" fillId="3" borderId="1" xfId="0" quotePrefix="1" applyNumberFormat="1" applyFont="1" applyFill="1" applyBorder="1" applyAlignment="1">
      <alignment horizontal="left" vertical="center"/>
    </xf>
    <xf numFmtId="4" fontId="11" fillId="3" borderId="1" xfId="0" applyNumberFormat="1" applyFont="1" applyFill="1" applyBorder="1" applyAlignment="1">
      <alignment horizontal="right" vertical="center"/>
    </xf>
    <xf numFmtId="4" fontId="11" fillId="3" borderId="1" xfId="0" quotePrefix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readingOrder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 applyProtection="1">
      <alignment wrapText="1" readingOrder="1"/>
      <protection locked="0"/>
    </xf>
    <xf numFmtId="0" fontId="1" fillId="0" borderId="0" xfId="0" applyFont="1" applyAlignment="1">
      <alignment readingOrder="1"/>
    </xf>
    <xf numFmtId="0" fontId="2" fillId="0" borderId="0" xfId="0" applyFont="1" applyAlignment="1" applyProtection="1">
      <alignment horizontal="center" wrapText="1" readingOrder="1"/>
      <protection locked="0"/>
    </xf>
    <xf numFmtId="0" fontId="1" fillId="0" borderId="0" xfId="0" applyFont="1" applyBorder="1" applyAlignment="1" applyProtection="1">
      <alignment horizontal="left" wrapText="1" readingOrder="1"/>
      <protection locked="0"/>
    </xf>
    <xf numFmtId="0" fontId="1" fillId="0" borderId="4" xfId="0" applyFont="1" applyBorder="1" applyAlignment="1" applyProtection="1">
      <alignment horizontal="left" wrapText="1" readingOrder="1"/>
      <protection locked="0"/>
    </xf>
    <xf numFmtId="0" fontId="7" fillId="0" borderId="0" xfId="0" applyFont="1" applyAlignment="1">
      <alignment horizontal="left" readingOrder="1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6" xfId="0" quotePrefix="1" applyNumberFormat="1" applyFont="1" applyFill="1" applyBorder="1" applyAlignment="1">
      <alignment horizontal="center" vertical="center" wrapText="1"/>
    </xf>
    <xf numFmtId="0" fontId="1" fillId="0" borderId="7" xfId="0" quotePrefix="1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 wrapText="1"/>
    </xf>
    <xf numFmtId="0" fontId="15" fillId="3" borderId="0" xfId="0" applyFont="1" applyFill="1" applyAlignment="1">
      <alignment horizontal="left"/>
    </xf>
    <xf numFmtId="3" fontId="11" fillId="0" borderId="11" xfId="0" applyNumberFormat="1" applyFont="1" applyFill="1" applyBorder="1" applyAlignment="1">
      <alignment horizontal="center" vertical="center"/>
    </xf>
    <xf numFmtId="1" fontId="1" fillId="0" borderId="6" xfId="0" quotePrefix="1" applyNumberFormat="1" applyFont="1" applyFill="1" applyBorder="1" applyAlignment="1">
      <alignment horizontal="center" vertical="center" wrapText="1"/>
    </xf>
    <xf numFmtId="1" fontId="1" fillId="0" borderId="7" xfId="0" quotePrefix="1" applyNumberFormat="1" applyFont="1" applyFill="1" applyBorder="1" applyAlignment="1">
      <alignment horizontal="center" vertical="center" wrapText="1"/>
    </xf>
    <xf numFmtId="1" fontId="1" fillId="0" borderId="1" xfId="0" quotePrefix="1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 readingOrder="1"/>
      <protection locked="0"/>
    </xf>
    <xf numFmtId="0" fontId="11" fillId="3" borderId="6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0" fillId="3" borderId="0" xfId="0" applyFont="1" applyFill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"/>
    </xf>
    <xf numFmtId="3" fontId="11" fillId="3" borderId="1" xfId="0" quotePrefix="1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activeCell="B27" sqref="B27"/>
    </sheetView>
  </sheetViews>
  <sheetFormatPr defaultRowHeight="12.75" x14ac:dyDescent="0.2"/>
  <cols>
    <col min="1" max="1" width="33.42578125" style="16" customWidth="1"/>
    <col min="2" max="4" width="15.42578125" style="16" bestFit="1" customWidth="1"/>
    <col min="5" max="5" width="15.28515625" style="16" customWidth="1"/>
    <col min="6" max="7" width="13.140625" style="16" customWidth="1"/>
    <col min="8" max="256" width="9.140625" style="16"/>
    <col min="257" max="257" width="33.42578125" style="16" customWidth="1"/>
    <col min="258" max="260" width="15.42578125" style="16" bestFit="1" customWidth="1"/>
    <col min="261" max="261" width="15.28515625" style="16" customWidth="1"/>
    <col min="262" max="263" width="13.140625" style="16" customWidth="1"/>
    <col min="264" max="512" width="9.140625" style="16"/>
    <col min="513" max="513" width="33.42578125" style="16" customWidth="1"/>
    <col min="514" max="516" width="15.42578125" style="16" bestFit="1" customWidth="1"/>
    <col min="517" max="517" width="15.28515625" style="16" customWidth="1"/>
    <col min="518" max="519" width="13.140625" style="16" customWidth="1"/>
    <col min="520" max="768" width="9.140625" style="16"/>
    <col min="769" max="769" width="33.42578125" style="16" customWidth="1"/>
    <col min="770" max="772" width="15.42578125" style="16" bestFit="1" customWidth="1"/>
    <col min="773" max="773" width="15.28515625" style="16" customWidth="1"/>
    <col min="774" max="775" width="13.140625" style="16" customWidth="1"/>
    <col min="776" max="1024" width="9.140625" style="16"/>
    <col min="1025" max="1025" width="33.42578125" style="16" customWidth="1"/>
    <col min="1026" max="1028" width="15.42578125" style="16" bestFit="1" customWidth="1"/>
    <col min="1029" max="1029" width="15.28515625" style="16" customWidth="1"/>
    <col min="1030" max="1031" width="13.140625" style="16" customWidth="1"/>
    <col min="1032" max="1280" width="9.140625" style="16"/>
    <col min="1281" max="1281" width="33.42578125" style="16" customWidth="1"/>
    <col min="1282" max="1284" width="15.42578125" style="16" bestFit="1" customWidth="1"/>
    <col min="1285" max="1285" width="15.28515625" style="16" customWidth="1"/>
    <col min="1286" max="1287" width="13.140625" style="16" customWidth="1"/>
    <col min="1288" max="1536" width="9.140625" style="16"/>
    <col min="1537" max="1537" width="33.42578125" style="16" customWidth="1"/>
    <col min="1538" max="1540" width="15.42578125" style="16" bestFit="1" customWidth="1"/>
    <col min="1541" max="1541" width="15.28515625" style="16" customWidth="1"/>
    <col min="1542" max="1543" width="13.140625" style="16" customWidth="1"/>
    <col min="1544" max="1792" width="9.140625" style="16"/>
    <col min="1793" max="1793" width="33.42578125" style="16" customWidth="1"/>
    <col min="1794" max="1796" width="15.42578125" style="16" bestFit="1" customWidth="1"/>
    <col min="1797" max="1797" width="15.28515625" style="16" customWidth="1"/>
    <col min="1798" max="1799" width="13.140625" style="16" customWidth="1"/>
    <col min="1800" max="2048" width="9.140625" style="16"/>
    <col min="2049" max="2049" width="33.42578125" style="16" customWidth="1"/>
    <col min="2050" max="2052" width="15.42578125" style="16" bestFit="1" customWidth="1"/>
    <col min="2053" max="2053" width="15.28515625" style="16" customWidth="1"/>
    <col min="2054" max="2055" width="13.140625" style="16" customWidth="1"/>
    <col min="2056" max="2304" width="9.140625" style="16"/>
    <col min="2305" max="2305" width="33.42578125" style="16" customWidth="1"/>
    <col min="2306" max="2308" width="15.42578125" style="16" bestFit="1" customWidth="1"/>
    <col min="2309" max="2309" width="15.28515625" style="16" customWidth="1"/>
    <col min="2310" max="2311" width="13.140625" style="16" customWidth="1"/>
    <col min="2312" max="2560" width="9.140625" style="16"/>
    <col min="2561" max="2561" width="33.42578125" style="16" customWidth="1"/>
    <col min="2562" max="2564" width="15.42578125" style="16" bestFit="1" customWidth="1"/>
    <col min="2565" max="2565" width="15.28515625" style="16" customWidth="1"/>
    <col min="2566" max="2567" width="13.140625" style="16" customWidth="1"/>
    <col min="2568" max="2816" width="9.140625" style="16"/>
    <col min="2817" max="2817" width="33.42578125" style="16" customWidth="1"/>
    <col min="2818" max="2820" width="15.42578125" style="16" bestFit="1" customWidth="1"/>
    <col min="2821" max="2821" width="15.28515625" style="16" customWidth="1"/>
    <col min="2822" max="2823" width="13.140625" style="16" customWidth="1"/>
    <col min="2824" max="3072" width="9.140625" style="16"/>
    <col min="3073" max="3073" width="33.42578125" style="16" customWidth="1"/>
    <col min="3074" max="3076" width="15.42578125" style="16" bestFit="1" customWidth="1"/>
    <col min="3077" max="3077" width="15.28515625" style="16" customWidth="1"/>
    <col min="3078" max="3079" width="13.140625" style="16" customWidth="1"/>
    <col min="3080" max="3328" width="9.140625" style="16"/>
    <col min="3329" max="3329" width="33.42578125" style="16" customWidth="1"/>
    <col min="3330" max="3332" width="15.42578125" style="16" bestFit="1" customWidth="1"/>
    <col min="3333" max="3333" width="15.28515625" style="16" customWidth="1"/>
    <col min="3334" max="3335" width="13.140625" style="16" customWidth="1"/>
    <col min="3336" max="3584" width="9.140625" style="16"/>
    <col min="3585" max="3585" width="33.42578125" style="16" customWidth="1"/>
    <col min="3586" max="3588" width="15.42578125" style="16" bestFit="1" customWidth="1"/>
    <col min="3589" max="3589" width="15.28515625" style="16" customWidth="1"/>
    <col min="3590" max="3591" width="13.140625" style="16" customWidth="1"/>
    <col min="3592" max="3840" width="9.140625" style="16"/>
    <col min="3841" max="3841" width="33.42578125" style="16" customWidth="1"/>
    <col min="3842" max="3844" width="15.42578125" style="16" bestFit="1" customWidth="1"/>
    <col min="3845" max="3845" width="15.28515625" style="16" customWidth="1"/>
    <col min="3846" max="3847" width="13.140625" style="16" customWidth="1"/>
    <col min="3848" max="4096" width="9.140625" style="16"/>
    <col min="4097" max="4097" width="33.42578125" style="16" customWidth="1"/>
    <col min="4098" max="4100" width="15.42578125" style="16" bestFit="1" customWidth="1"/>
    <col min="4101" max="4101" width="15.28515625" style="16" customWidth="1"/>
    <col min="4102" max="4103" width="13.140625" style="16" customWidth="1"/>
    <col min="4104" max="4352" width="9.140625" style="16"/>
    <col min="4353" max="4353" width="33.42578125" style="16" customWidth="1"/>
    <col min="4354" max="4356" width="15.42578125" style="16" bestFit="1" customWidth="1"/>
    <col min="4357" max="4357" width="15.28515625" style="16" customWidth="1"/>
    <col min="4358" max="4359" width="13.140625" style="16" customWidth="1"/>
    <col min="4360" max="4608" width="9.140625" style="16"/>
    <col min="4609" max="4609" width="33.42578125" style="16" customWidth="1"/>
    <col min="4610" max="4612" width="15.42578125" style="16" bestFit="1" customWidth="1"/>
    <col min="4613" max="4613" width="15.28515625" style="16" customWidth="1"/>
    <col min="4614" max="4615" width="13.140625" style="16" customWidth="1"/>
    <col min="4616" max="4864" width="9.140625" style="16"/>
    <col min="4865" max="4865" width="33.42578125" style="16" customWidth="1"/>
    <col min="4866" max="4868" width="15.42578125" style="16" bestFit="1" customWidth="1"/>
    <col min="4869" max="4869" width="15.28515625" style="16" customWidth="1"/>
    <col min="4870" max="4871" width="13.140625" style="16" customWidth="1"/>
    <col min="4872" max="5120" width="9.140625" style="16"/>
    <col min="5121" max="5121" width="33.42578125" style="16" customWidth="1"/>
    <col min="5122" max="5124" width="15.42578125" style="16" bestFit="1" customWidth="1"/>
    <col min="5125" max="5125" width="15.28515625" style="16" customWidth="1"/>
    <col min="5126" max="5127" width="13.140625" style="16" customWidth="1"/>
    <col min="5128" max="5376" width="9.140625" style="16"/>
    <col min="5377" max="5377" width="33.42578125" style="16" customWidth="1"/>
    <col min="5378" max="5380" width="15.42578125" style="16" bestFit="1" customWidth="1"/>
    <col min="5381" max="5381" width="15.28515625" style="16" customWidth="1"/>
    <col min="5382" max="5383" width="13.140625" style="16" customWidth="1"/>
    <col min="5384" max="5632" width="9.140625" style="16"/>
    <col min="5633" max="5633" width="33.42578125" style="16" customWidth="1"/>
    <col min="5634" max="5636" width="15.42578125" style="16" bestFit="1" customWidth="1"/>
    <col min="5637" max="5637" width="15.28515625" style="16" customWidth="1"/>
    <col min="5638" max="5639" width="13.140625" style="16" customWidth="1"/>
    <col min="5640" max="5888" width="9.140625" style="16"/>
    <col min="5889" max="5889" width="33.42578125" style="16" customWidth="1"/>
    <col min="5890" max="5892" width="15.42578125" style="16" bestFit="1" customWidth="1"/>
    <col min="5893" max="5893" width="15.28515625" style="16" customWidth="1"/>
    <col min="5894" max="5895" width="13.140625" style="16" customWidth="1"/>
    <col min="5896" max="6144" width="9.140625" style="16"/>
    <col min="6145" max="6145" width="33.42578125" style="16" customWidth="1"/>
    <col min="6146" max="6148" width="15.42578125" style="16" bestFit="1" customWidth="1"/>
    <col min="6149" max="6149" width="15.28515625" style="16" customWidth="1"/>
    <col min="6150" max="6151" width="13.140625" style="16" customWidth="1"/>
    <col min="6152" max="6400" width="9.140625" style="16"/>
    <col min="6401" max="6401" width="33.42578125" style="16" customWidth="1"/>
    <col min="6402" max="6404" width="15.42578125" style="16" bestFit="1" customWidth="1"/>
    <col min="6405" max="6405" width="15.28515625" style="16" customWidth="1"/>
    <col min="6406" max="6407" width="13.140625" style="16" customWidth="1"/>
    <col min="6408" max="6656" width="9.140625" style="16"/>
    <col min="6657" max="6657" width="33.42578125" style="16" customWidth="1"/>
    <col min="6658" max="6660" width="15.42578125" style="16" bestFit="1" customWidth="1"/>
    <col min="6661" max="6661" width="15.28515625" style="16" customWidth="1"/>
    <col min="6662" max="6663" width="13.140625" style="16" customWidth="1"/>
    <col min="6664" max="6912" width="9.140625" style="16"/>
    <col min="6913" max="6913" width="33.42578125" style="16" customWidth="1"/>
    <col min="6914" max="6916" width="15.42578125" style="16" bestFit="1" customWidth="1"/>
    <col min="6917" max="6917" width="15.28515625" style="16" customWidth="1"/>
    <col min="6918" max="6919" width="13.140625" style="16" customWidth="1"/>
    <col min="6920" max="7168" width="9.140625" style="16"/>
    <col min="7169" max="7169" width="33.42578125" style="16" customWidth="1"/>
    <col min="7170" max="7172" width="15.42578125" style="16" bestFit="1" customWidth="1"/>
    <col min="7173" max="7173" width="15.28515625" style="16" customWidth="1"/>
    <col min="7174" max="7175" width="13.140625" style="16" customWidth="1"/>
    <col min="7176" max="7424" width="9.140625" style="16"/>
    <col min="7425" max="7425" width="33.42578125" style="16" customWidth="1"/>
    <col min="7426" max="7428" width="15.42578125" style="16" bestFit="1" customWidth="1"/>
    <col min="7429" max="7429" width="15.28515625" style="16" customWidth="1"/>
    <col min="7430" max="7431" width="13.140625" style="16" customWidth="1"/>
    <col min="7432" max="7680" width="9.140625" style="16"/>
    <col min="7681" max="7681" width="33.42578125" style="16" customWidth="1"/>
    <col min="7682" max="7684" width="15.42578125" style="16" bestFit="1" customWidth="1"/>
    <col min="7685" max="7685" width="15.28515625" style="16" customWidth="1"/>
    <col min="7686" max="7687" width="13.140625" style="16" customWidth="1"/>
    <col min="7688" max="7936" width="9.140625" style="16"/>
    <col min="7937" max="7937" width="33.42578125" style="16" customWidth="1"/>
    <col min="7938" max="7940" width="15.42578125" style="16" bestFit="1" customWidth="1"/>
    <col min="7941" max="7941" width="15.28515625" style="16" customWidth="1"/>
    <col min="7942" max="7943" width="13.140625" style="16" customWidth="1"/>
    <col min="7944" max="8192" width="9.140625" style="16"/>
    <col min="8193" max="8193" width="33.42578125" style="16" customWidth="1"/>
    <col min="8194" max="8196" width="15.42578125" style="16" bestFit="1" customWidth="1"/>
    <col min="8197" max="8197" width="15.28515625" style="16" customWidth="1"/>
    <col min="8198" max="8199" width="13.140625" style="16" customWidth="1"/>
    <col min="8200" max="8448" width="9.140625" style="16"/>
    <col min="8449" max="8449" width="33.42578125" style="16" customWidth="1"/>
    <col min="8450" max="8452" width="15.42578125" style="16" bestFit="1" customWidth="1"/>
    <col min="8453" max="8453" width="15.28515625" style="16" customWidth="1"/>
    <col min="8454" max="8455" width="13.140625" style="16" customWidth="1"/>
    <col min="8456" max="8704" width="9.140625" style="16"/>
    <col min="8705" max="8705" width="33.42578125" style="16" customWidth="1"/>
    <col min="8706" max="8708" width="15.42578125" style="16" bestFit="1" customWidth="1"/>
    <col min="8709" max="8709" width="15.28515625" style="16" customWidth="1"/>
    <col min="8710" max="8711" width="13.140625" style="16" customWidth="1"/>
    <col min="8712" max="8960" width="9.140625" style="16"/>
    <col min="8961" max="8961" width="33.42578125" style="16" customWidth="1"/>
    <col min="8962" max="8964" width="15.42578125" style="16" bestFit="1" customWidth="1"/>
    <col min="8965" max="8965" width="15.28515625" style="16" customWidth="1"/>
    <col min="8966" max="8967" width="13.140625" style="16" customWidth="1"/>
    <col min="8968" max="9216" width="9.140625" style="16"/>
    <col min="9217" max="9217" width="33.42578125" style="16" customWidth="1"/>
    <col min="9218" max="9220" width="15.42578125" style="16" bestFit="1" customWidth="1"/>
    <col min="9221" max="9221" width="15.28515625" style="16" customWidth="1"/>
    <col min="9222" max="9223" width="13.140625" style="16" customWidth="1"/>
    <col min="9224" max="9472" width="9.140625" style="16"/>
    <col min="9473" max="9473" width="33.42578125" style="16" customWidth="1"/>
    <col min="9474" max="9476" width="15.42578125" style="16" bestFit="1" customWidth="1"/>
    <col min="9477" max="9477" width="15.28515625" style="16" customWidth="1"/>
    <col min="9478" max="9479" width="13.140625" style="16" customWidth="1"/>
    <col min="9480" max="9728" width="9.140625" style="16"/>
    <col min="9729" max="9729" width="33.42578125" style="16" customWidth="1"/>
    <col min="9730" max="9732" width="15.42578125" style="16" bestFit="1" customWidth="1"/>
    <col min="9733" max="9733" width="15.28515625" style="16" customWidth="1"/>
    <col min="9734" max="9735" width="13.140625" style="16" customWidth="1"/>
    <col min="9736" max="9984" width="9.140625" style="16"/>
    <col min="9985" max="9985" width="33.42578125" style="16" customWidth="1"/>
    <col min="9986" max="9988" width="15.42578125" style="16" bestFit="1" customWidth="1"/>
    <col min="9989" max="9989" width="15.28515625" style="16" customWidth="1"/>
    <col min="9990" max="9991" width="13.140625" style="16" customWidth="1"/>
    <col min="9992" max="10240" width="9.140625" style="16"/>
    <col min="10241" max="10241" width="33.42578125" style="16" customWidth="1"/>
    <col min="10242" max="10244" width="15.42578125" style="16" bestFit="1" customWidth="1"/>
    <col min="10245" max="10245" width="15.28515625" style="16" customWidth="1"/>
    <col min="10246" max="10247" width="13.140625" style="16" customWidth="1"/>
    <col min="10248" max="10496" width="9.140625" style="16"/>
    <col min="10497" max="10497" width="33.42578125" style="16" customWidth="1"/>
    <col min="10498" max="10500" width="15.42578125" style="16" bestFit="1" customWidth="1"/>
    <col min="10501" max="10501" width="15.28515625" style="16" customWidth="1"/>
    <col min="10502" max="10503" width="13.140625" style="16" customWidth="1"/>
    <col min="10504" max="10752" width="9.140625" style="16"/>
    <col min="10753" max="10753" width="33.42578125" style="16" customWidth="1"/>
    <col min="10754" max="10756" width="15.42578125" style="16" bestFit="1" customWidth="1"/>
    <col min="10757" max="10757" width="15.28515625" style="16" customWidth="1"/>
    <col min="10758" max="10759" width="13.140625" style="16" customWidth="1"/>
    <col min="10760" max="11008" width="9.140625" style="16"/>
    <col min="11009" max="11009" width="33.42578125" style="16" customWidth="1"/>
    <col min="11010" max="11012" width="15.42578125" style="16" bestFit="1" customWidth="1"/>
    <col min="11013" max="11013" width="15.28515625" style="16" customWidth="1"/>
    <col min="11014" max="11015" width="13.140625" style="16" customWidth="1"/>
    <col min="11016" max="11264" width="9.140625" style="16"/>
    <col min="11265" max="11265" width="33.42578125" style="16" customWidth="1"/>
    <col min="11266" max="11268" width="15.42578125" style="16" bestFit="1" customWidth="1"/>
    <col min="11269" max="11269" width="15.28515625" style="16" customWidth="1"/>
    <col min="11270" max="11271" width="13.140625" style="16" customWidth="1"/>
    <col min="11272" max="11520" width="9.140625" style="16"/>
    <col min="11521" max="11521" width="33.42578125" style="16" customWidth="1"/>
    <col min="11522" max="11524" width="15.42578125" style="16" bestFit="1" customWidth="1"/>
    <col min="11525" max="11525" width="15.28515625" style="16" customWidth="1"/>
    <col min="11526" max="11527" width="13.140625" style="16" customWidth="1"/>
    <col min="11528" max="11776" width="9.140625" style="16"/>
    <col min="11777" max="11777" width="33.42578125" style="16" customWidth="1"/>
    <col min="11778" max="11780" width="15.42578125" style="16" bestFit="1" customWidth="1"/>
    <col min="11781" max="11781" width="15.28515625" style="16" customWidth="1"/>
    <col min="11782" max="11783" width="13.140625" style="16" customWidth="1"/>
    <col min="11784" max="12032" width="9.140625" style="16"/>
    <col min="12033" max="12033" width="33.42578125" style="16" customWidth="1"/>
    <col min="12034" max="12036" width="15.42578125" style="16" bestFit="1" customWidth="1"/>
    <col min="12037" max="12037" width="15.28515625" style="16" customWidth="1"/>
    <col min="12038" max="12039" width="13.140625" style="16" customWidth="1"/>
    <col min="12040" max="12288" width="9.140625" style="16"/>
    <col min="12289" max="12289" width="33.42578125" style="16" customWidth="1"/>
    <col min="12290" max="12292" width="15.42578125" style="16" bestFit="1" customWidth="1"/>
    <col min="12293" max="12293" width="15.28515625" style="16" customWidth="1"/>
    <col min="12294" max="12295" width="13.140625" style="16" customWidth="1"/>
    <col min="12296" max="12544" width="9.140625" style="16"/>
    <col min="12545" max="12545" width="33.42578125" style="16" customWidth="1"/>
    <col min="12546" max="12548" width="15.42578125" style="16" bestFit="1" customWidth="1"/>
    <col min="12549" max="12549" width="15.28515625" style="16" customWidth="1"/>
    <col min="12550" max="12551" width="13.140625" style="16" customWidth="1"/>
    <col min="12552" max="12800" width="9.140625" style="16"/>
    <col min="12801" max="12801" width="33.42578125" style="16" customWidth="1"/>
    <col min="12802" max="12804" width="15.42578125" style="16" bestFit="1" customWidth="1"/>
    <col min="12805" max="12805" width="15.28515625" style="16" customWidth="1"/>
    <col min="12806" max="12807" width="13.140625" style="16" customWidth="1"/>
    <col min="12808" max="13056" width="9.140625" style="16"/>
    <col min="13057" max="13057" width="33.42578125" style="16" customWidth="1"/>
    <col min="13058" max="13060" width="15.42578125" style="16" bestFit="1" customWidth="1"/>
    <col min="13061" max="13061" width="15.28515625" style="16" customWidth="1"/>
    <col min="13062" max="13063" width="13.140625" style="16" customWidth="1"/>
    <col min="13064" max="13312" width="9.140625" style="16"/>
    <col min="13313" max="13313" width="33.42578125" style="16" customWidth="1"/>
    <col min="13314" max="13316" width="15.42578125" style="16" bestFit="1" customWidth="1"/>
    <col min="13317" max="13317" width="15.28515625" style="16" customWidth="1"/>
    <col min="13318" max="13319" width="13.140625" style="16" customWidth="1"/>
    <col min="13320" max="13568" width="9.140625" style="16"/>
    <col min="13569" max="13569" width="33.42578125" style="16" customWidth="1"/>
    <col min="13570" max="13572" width="15.42578125" style="16" bestFit="1" customWidth="1"/>
    <col min="13573" max="13573" width="15.28515625" style="16" customWidth="1"/>
    <col min="13574" max="13575" width="13.140625" style="16" customWidth="1"/>
    <col min="13576" max="13824" width="9.140625" style="16"/>
    <col min="13825" max="13825" width="33.42578125" style="16" customWidth="1"/>
    <col min="13826" max="13828" width="15.42578125" style="16" bestFit="1" customWidth="1"/>
    <col min="13829" max="13829" width="15.28515625" style="16" customWidth="1"/>
    <col min="13830" max="13831" width="13.140625" style="16" customWidth="1"/>
    <col min="13832" max="14080" width="9.140625" style="16"/>
    <col min="14081" max="14081" width="33.42578125" style="16" customWidth="1"/>
    <col min="14082" max="14084" width="15.42578125" style="16" bestFit="1" customWidth="1"/>
    <col min="14085" max="14085" width="15.28515625" style="16" customWidth="1"/>
    <col min="14086" max="14087" width="13.140625" style="16" customWidth="1"/>
    <col min="14088" max="14336" width="9.140625" style="16"/>
    <col min="14337" max="14337" width="33.42578125" style="16" customWidth="1"/>
    <col min="14338" max="14340" width="15.42578125" style="16" bestFit="1" customWidth="1"/>
    <col min="14341" max="14341" width="15.28515625" style="16" customWidth="1"/>
    <col min="14342" max="14343" width="13.140625" style="16" customWidth="1"/>
    <col min="14344" max="14592" width="9.140625" style="16"/>
    <col min="14593" max="14593" width="33.42578125" style="16" customWidth="1"/>
    <col min="14594" max="14596" width="15.42578125" style="16" bestFit="1" customWidth="1"/>
    <col min="14597" max="14597" width="15.28515625" style="16" customWidth="1"/>
    <col min="14598" max="14599" width="13.140625" style="16" customWidth="1"/>
    <col min="14600" max="14848" width="9.140625" style="16"/>
    <col min="14849" max="14849" width="33.42578125" style="16" customWidth="1"/>
    <col min="14850" max="14852" width="15.42578125" style="16" bestFit="1" customWidth="1"/>
    <col min="14853" max="14853" width="15.28515625" style="16" customWidth="1"/>
    <col min="14854" max="14855" width="13.140625" style="16" customWidth="1"/>
    <col min="14856" max="15104" width="9.140625" style="16"/>
    <col min="15105" max="15105" width="33.42578125" style="16" customWidth="1"/>
    <col min="15106" max="15108" width="15.42578125" style="16" bestFit="1" customWidth="1"/>
    <col min="15109" max="15109" width="15.28515625" style="16" customWidth="1"/>
    <col min="15110" max="15111" width="13.140625" style="16" customWidth="1"/>
    <col min="15112" max="15360" width="9.140625" style="16"/>
    <col min="15361" max="15361" width="33.42578125" style="16" customWidth="1"/>
    <col min="15362" max="15364" width="15.42578125" style="16" bestFit="1" customWidth="1"/>
    <col min="15365" max="15365" width="15.28515625" style="16" customWidth="1"/>
    <col min="15366" max="15367" width="13.140625" style="16" customWidth="1"/>
    <col min="15368" max="15616" width="9.140625" style="16"/>
    <col min="15617" max="15617" width="33.42578125" style="16" customWidth="1"/>
    <col min="15618" max="15620" width="15.42578125" style="16" bestFit="1" customWidth="1"/>
    <col min="15621" max="15621" width="15.28515625" style="16" customWidth="1"/>
    <col min="15622" max="15623" width="13.140625" style="16" customWidth="1"/>
    <col min="15624" max="15872" width="9.140625" style="16"/>
    <col min="15873" max="15873" width="33.42578125" style="16" customWidth="1"/>
    <col min="15874" max="15876" width="15.42578125" style="16" bestFit="1" customWidth="1"/>
    <col min="15877" max="15877" width="15.28515625" style="16" customWidth="1"/>
    <col min="15878" max="15879" width="13.140625" style="16" customWidth="1"/>
    <col min="15880" max="16128" width="9.140625" style="16"/>
    <col min="16129" max="16129" width="33.42578125" style="16" customWidth="1"/>
    <col min="16130" max="16132" width="15.42578125" style="16" bestFit="1" customWidth="1"/>
    <col min="16133" max="16133" width="15.28515625" style="16" customWidth="1"/>
    <col min="16134" max="16135" width="13.140625" style="16" customWidth="1"/>
    <col min="16136" max="16384" width="9.140625" style="16"/>
  </cols>
  <sheetData>
    <row r="1" spans="1:7" x14ac:dyDescent="0.2">
      <c r="A1" s="220" t="s">
        <v>344</v>
      </c>
      <c r="B1" s="221"/>
      <c r="C1" s="221"/>
    </row>
    <row r="2" spans="1:7" x14ac:dyDescent="0.2">
      <c r="A2" s="220" t="s">
        <v>345</v>
      </c>
      <c r="B2" s="220"/>
      <c r="C2" s="220"/>
    </row>
    <row r="3" spans="1:7" ht="21.75" customHeight="1" x14ac:dyDescent="0.2">
      <c r="A3" s="222" t="s">
        <v>400</v>
      </c>
      <c r="B3" s="223"/>
      <c r="C3" s="223"/>
    </row>
    <row r="4" spans="1:7" x14ac:dyDescent="0.2">
      <c r="A4" s="224" t="s">
        <v>398</v>
      </c>
      <c r="B4" s="225"/>
      <c r="C4" s="225"/>
    </row>
    <row r="6" spans="1:7" s="2" customFormat="1" x14ac:dyDescent="0.2">
      <c r="A6" s="228" t="s">
        <v>1</v>
      </c>
      <c r="B6" s="228"/>
      <c r="C6" s="228"/>
      <c r="D6" s="228"/>
      <c r="E6" s="228"/>
      <c r="F6" s="228"/>
      <c r="G6" s="228"/>
    </row>
    <row r="7" spans="1:7" s="2" customFormat="1" x14ac:dyDescent="0.2">
      <c r="A7" s="226" t="s">
        <v>2</v>
      </c>
      <c r="B7" s="226"/>
      <c r="C7" s="227"/>
      <c r="D7" s="227"/>
      <c r="E7" s="227"/>
    </row>
    <row r="8" spans="1:7" s="5" customFormat="1" ht="38.25" x14ac:dyDescent="0.25">
      <c r="A8" s="3" t="s">
        <v>3</v>
      </c>
      <c r="B8" s="3" t="s">
        <v>364</v>
      </c>
      <c r="C8" s="3" t="s">
        <v>352</v>
      </c>
      <c r="D8" s="3" t="s">
        <v>365</v>
      </c>
      <c r="E8" s="3" t="s">
        <v>366</v>
      </c>
      <c r="F8" s="4" t="s">
        <v>0</v>
      </c>
      <c r="G8" s="1" t="s">
        <v>0</v>
      </c>
    </row>
    <row r="9" spans="1:7" s="11" customFormat="1" ht="12" x14ac:dyDescent="0.2">
      <c r="A9" s="6">
        <v>1</v>
      </c>
      <c r="B9" s="7">
        <v>2</v>
      </c>
      <c r="C9" s="8">
        <v>3</v>
      </c>
      <c r="D9" s="8">
        <v>4</v>
      </c>
      <c r="E9" s="8">
        <v>5</v>
      </c>
      <c r="F9" s="9" t="s">
        <v>4</v>
      </c>
      <c r="G9" s="10" t="s">
        <v>5</v>
      </c>
    </row>
    <row r="10" spans="1:7" x14ac:dyDescent="0.2">
      <c r="A10" s="12" t="s">
        <v>6</v>
      </c>
      <c r="B10" s="13">
        <v>3068976</v>
      </c>
      <c r="C10" s="13">
        <v>6707612.6100000003</v>
      </c>
      <c r="D10" s="13">
        <v>6938687.8499999996</v>
      </c>
      <c r="E10" s="13">
        <v>3437135.09</v>
      </c>
      <c r="F10" s="14">
        <f>E10/B10*100</f>
        <v>111.99615409178827</v>
      </c>
      <c r="G10" s="15">
        <f t="shared" ref="G10:G16" si="0">E10/D10*100</f>
        <v>49.535807984214195</v>
      </c>
    </row>
    <row r="11" spans="1:7" ht="25.5" x14ac:dyDescent="0.2">
      <c r="A11" s="12" t="s">
        <v>7</v>
      </c>
      <c r="B11" s="13">
        <v>399</v>
      </c>
      <c r="C11" s="13">
        <v>800</v>
      </c>
      <c r="D11" s="13">
        <v>800</v>
      </c>
      <c r="E11" s="13">
        <v>399</v>
      </c>
      <c r="F11" s="14">
        <f t="shared" ref="F11:F16" si="1">E11/B11*100</f>
        <v>100</v>
      </c>
      <c r="G11" s="15">
        <f t="shared" si="0"/>
        <v>49.875</v>
      </c>
    </row>
    <row r="12" spans="1:7" x14ac:dyDescent="0.2">
      <c r="A12" s="12" t="s">
        <v>8</v>
      </c>
      <c r="B12" s="13">
        <v>3069375</v>
      </c>
      <c r="C12" s="13">
        <f>SUM(C10:C11)</f>
        <v>6708412.6100000003</v>
      </c>
      <c r="D12" s="13">
        <f>SUM(D10:D11)</f>
        <v>6939487.8499999996</v>
      </c>
      <c r="E12" s="13">
        <v>3437534.09</v>
      </c>
      <c r="F12" s="14">
        <f t="shared" si="1"/>
        <v>111.99459466503767</v>
      </c>
      <c r="G12" s="15">
        <f t="shared" si="0"/>
        <v>49.53584708704404</v>
      </c>
    </row>
    <row r="13" spans="1:7" x14ac:dyDescent="0.2">
      <c r="A13" s="12" t="s">
        <v>9</v>
      </c>
      <c r="B13" s="13">
        <v>3010268</v>
      </c>
      <c r="C13" s="13">
        <v>6495785.1100000003</v>
      </c>
      <c r="D13" s="13">
        <v>6696634.8200000003</v>
      </c>
      <c r="E13" s="13">
        <v>3398668.21</v>
      </c>
      <c r="F13" s="14">
        <f t="shared" si="1"/>
        <v>112.90251266664629</v>
      </c>
      <c r="G13" s="15">
        <f t="shared" si="0"/>
        <v>50.751882122191041</v>
      </c>
    </row>
    <row r="14" spans="1:7" ht="25.5" x14ac:dyDescent="0.2">
      <c r="A14" s="12" t="s">
        <v>10</v>
      </c>
      <c r="B14" s="13">
        <v>28744</v>
      </c>
      <c r="C14" s="13">
        <v>216627.5</v>
      </c>
      <c r="D14" s="13">
        <v>264243.25</v>
      </c>
      <c r="E14" s="13">
        <v>59615.75</v>
      </c>
      <c r="F14" s="14">
        <f t="shared" si="1"/>
        <v>207.4024144169218</v>
      </c>
      <c r="G14" s="15">
        <f t="shared" si="0"/>
        <v>22.56093580441506</v>
      </c>
    </row>
    <row r="15" spans="1:7" x14ac:dyDescent="0.2">
      <c r="A15" s="12" t="s">
        <v>11</v>
      </c>
      <c r="B15" s="13">
        <f>SUM(B13:B14)</f>
        <v>3039012</v>
      </c>
      <c r="C15" s="13">
        <f>SUM(C13:C14)</f>
        <v>6712412.6100000003</v>
      </c>
      <c r="D15" s="13">
        <f>SUM(D13:D14)</f>
        <v>6960878.0700000003</v>
      </c>
      <c r="E15" s="13">
        <f>SUM(E13:E14)</f>
        <v>3458283.96</v>
      </c>
      <c r="F15" s="14">
        <f t="shared" si="1"/>
        <v>113.79632459496705</v>
      </c>
      <c r="G15" s="15">
        <f t="shared" si="0"/>
        <v>49.681720110922726</v>
      </c>
    </row>
    <row r="16" spans="1:7" x14ac:dyDescent="0.2">
      <c r="A16" s="12" t="s">
        <v>12</v>
      </c>
      <c r="B16" s="13">
        <v>30363</v>
      </c>
      <c r="C16" s="13">
        <v>-4000</v>
      </c>
      <c r="D16" s="13">
        <f>D12-D15</f>
        <v>-21390.220000000671</v>
      </c>
      <c r="E16" s="13">
        <v>-20749.87</v>
      </c>
      <c r="F16" s="14">
        <f t="shared" si="1"/>
        <v>-68.339327470935018</v>
      </c>
      <c r="G16" s="15">
        <f t="shared" si="0"/>
        <v>97.006342150755572</v>
      </c>
    </row>
    <row r="17" spans="1:7" hidden="1" x14ac:dyDescent="0.2"/>
    <row r="19" spans="1:7" s="2" customFormat="1" x14ac:dyDescent="0.2">
      <c r="A19" s="226" t="s">
        <v>13</v>
      </c>
      <c r="B19" s="226"/>
      <c r="C19" s="227"/>
      <c r="D19" s="227"/>
      <c r="E19" s="227"/>
    </row>
    <row r="20" spans="1:7" s="5" customFormat="1" ht="38.25" x14ac:dyDescent="0.25">
      <c r="A20" s="3" t="s">
        <v>3</v>
      </c>
      <c r="B20" s="3" t="s">
        <v>364</v>
      </c>
      <c r="C20" s="3" t="s">
        <v>352</v>
      </c>
      <c r="D20" s="3" t="s">
        <v>365</v>
      </c>
      <c r="E20" s="3" t="s">
        <v>366</v>
      </c>
      <c r="F20" s="4" t="s">
        <v>0</v>
      </c>
      <c r="G20" s="1" t="s">
        <v>0</v>
      </c>
    </row>
    <row r="21" spans="1:7" s="11" customFormat="1" ht="12" x14ac:dyDescent="0.2">
      <c r="A21" s="6">
        <v>1</v>
      </c>
      <c r="B21" s="7">
        <v>2</v>
      </c>
      <c r="C21" s="8">
        <v>3</v>
      </c>
      <c r="D21" s="8">
        <v>4</v>
      </c>
      <c r="E21" s="8">
        <v>5</v>
      </c>
      <c r="F21" s="9" t="s">
        <v>4</v>
      </c>
      <c r="G21" s="10" t="s">
        <v>5</v>
      </c>
    </row>
    <row r="22" spans="1:7" ht="25.5" x14ac:dyDescent="0.2">
      <c r="A22" s="12" t="s">
        <v>14</v>
      </c>
      <c r="B22" s="13"/>
      <c r="C22" s="13"/>
      <c r="D22" s="13"/>
      <c r="E22" s="13"/>
      <c r="F22" s="14">
        <v>0</v>
      </c>
      <c r="G22" s="15">
        <v>0</v>
      </c>
    </row>
    <row r="23" spans="1:7" ht="25.5" x14ac:dyDescent="0.2">
      <c r="A23" s="12" t="s">
        <v>15</v>
      </c>
      <c r="B23" s="13"/>
      <c r="C23" s="13"/>
      <c r="D23" s="13"/>
      <c r="E23" s="13"/>
      <c r="F23" s="14">
        <v>0</v>
      </c>
      <c r="G23" s="15">
        <v>0</v>
      </c>
    </row>
    <row r="24" spans="1:7" x14ac:dyDescent="0.2">
      <c r="A24" s="12" t="s">
        <v>16</v>
      </c>
      <c r="B24" s="13">
        <f>B22-B23</f>
        <v>0</v>
      </c>
      <c r="C24" s="13">
        <f>C22-C23</f>
        <v>0</v>
      </c>
      <c r="D24" s="13">
        <f>D22-D23</f>
        <v>0</v>
      </c>
      <c r="E24" s="13">
        <f>E22-E23</f>
        <v>0</v>
      </c>
      <c r="F24" s="14">
        <v>0</v>
      </c>
      <c r="G24" s="15">
        <v>0</v>
      </c>
    </row>
    <row r="25" spans="1:7" x14ac:dyDescent="0.2">
      <c r="A25" s="17"/>
      <c r="B25" s="17"/>
      <c r="C25" s="17"/>
      <c r="D25" s="17"/>
      <c r="E25" s="17"/>
    </row>
    <row r="26" spans="1:7" s="2" customFormat="1" x14ac:dyDescent="0.2">
      <c r="A26" s="229" t="s">
        <v>17</v>
      </c>
      <c r="B26" s="229"/>
      <c r="C26" s="229"/>
      <c r="D26" s="229"/>
      <c r="E26" s="18"/>
    </row>
    <row r="27" spans="1:7" ht="38.25" x14ac:dyDescent="0.2">
      <c r="A27" s="19" t="s">
        <v>18</v>
      </c>
      <c r="B27" s="13">
        <v>-15038</v>
      </c>
      <c r="C27" s="13"/>
      <c r="D27" s="13"/>
      <c r="E27" s="13">
        <v>21390.22</v>
      </c>
      <c r="F27" s="14">
        <f>E27/B27*100</f>
        <v>-142.24112248969277</v>
      </c>
      <c r="G27" s="15" t="e">
        <f>E27/D27*100</f>
        <v>#DIV/0!</v>
      </c>
    </row>
    <row r="28" spans="1:7" ht="38.25" x14ac:dyDescent="0.2">
      <c r="A28" s="19" t="s">
        <v>19</v>
      </c>
      <c r="B28" s="20">
        <f>B16+B24+B27</f>
        <v>15325</v>
      </c>
      <c r="C28" s="20">
        <f>C16+C24+C27</f>
        <v>-4000</v>
      </c>
      <c r="D28" s="20">
        <f>D16+D24+D27</f>
        <v>-21390.220000000671</v>
      </c>
      <c r="E28" s="20">
        <f>E16+E24+E27</f>
        <v>640.35000000000218</v>
      </c>
      <c r="F28" s="14">
        <f>E28/B28*100</f>
        <v>4.1784665579119231</v>
      </c>
      <c r="G28" s="15">
        <f>E28/D28*100</f>
        <v>-2.9936578492412989</v>
      </c>
    </row>
    <row r="30" spans="1:7" s="2" customFormat="1" x14ac:dyDescent="0.2">
      <c r="A30" s="229" t="s">
        <v>20</v>
      </c>
      <c r="B30" s="229"/>
      <c r="C30" s="230"/>
      <c r="D30" s="230"/>
      <c r="E30" s="230"/>
    </row>
    <row r="31" spans="1:7" ht="25.5" x14ac:dyDescent="0.2">
      <c r="A31" s="19" t="s">
        <v>21</v>
      </c>
      <c r="B31" s="21">
        <f>SUM(B27:D27)</f>
        <v>-15038</v>
      </c>
      <c r="C31" s="21">
        <f>SUM(C27:E27)</f>
        <v>21390.22</v>
      </c>
      <c r="D31" s="22">
        <f>C31-C27</f>
        <v>21390.22</v>
      </c>
      <c r="E31" s="22">
        <f>D31-D27</f>
        <v>21390.22</v>
      </c>
      <c r="F31" s="14">
        <f>E31/B31*100</f>
        <v>-142.24112248969277</v>
      </c>
      <c r="G31" s="15">
        <f>E31/D31*100</f>
        <v>100</v>
      </c>
    </row>
    <row r="32" spans="1:7" x14ac:dyDescent="0.2">
      <c r="A32" s="23"/>
      <c r="B32" s="24"/>
      <c r="C32" s="24"/>
      <c r="D32" s="24"/>
      <c r="E32" s="24"/>
    </row>
    <row r="33" spans="1:7" s="2" customFormat="1" x14ac:dyDescent="0.2">
      <c r="A33" s="226" t="s">
        <v>22</v>
      </c>
      <c r="B33" s="226"/>
      <c r="C33" s="227"/>
      <c r="D33" s="227"/>
      <c r="E33" s="227"/>
    </row>
    <row r="34" spans="1:7" s="5" customFormat="1" ht="38.25" x14ac:dyDescent="0.25">
      <c r="A34" s="3" t="s">
        <v>3</v>
      </c>
      <c r="B34" s="3" t="s">
        <v>364</v>
      </c>
      <c r="C34" s="3" t="s">
        <v>352</v>
      </c>
      <c r="D34" s="3" t="s">
        <v>365</v>
      </c>
      <c r="E34" s="3" t="s">
        <v>366</v>
      </c>
      <c r="F34" s="4" t="s">
        <v>0</v>
      </c>
      <c r="G34" s="1" t="s">
        <v>0</v>
      </c>
    </row>
    <row r="35" spans="1:7" s="11" customFormat="1" ht="12" x14ac:dyDescent="0.2">
      <c r="A35" s="6">
        <v>1</v>
      </c>
      <c r="B35" s="7">
        <v>2</v>
      </c>
      <c r="C35" s="8">
        <v>3</v>
      </c>
      <c r="D35" s="8">
        <v>4</v>
      </c>
      <c r="E35" s="8">
        <v>5</v>
      </c>
      <c r="F35" s="9" t="s">
        <v>4</v>
      </c>
      <c r="G35" s="10" t="s">
        <v>5</v>
      </c>
    </row>
    <row r="36" spans="1:7" x14ac:dyDescent="0.2">
      <c r="A36" s="12" t="s">
        <v>23</v>
      </c>
      <c r="B36" s="13">
        <f>SUM(B12)</f>
        <v>3069375</v>
      </c>
      <c r="C36" s="13">
        <f>SUM(C12)</f>
        <v>6708412.6100000003</v>
      </c>
      <c r="D36" s="13">
        <f>SUM(D12)</f>
        <v>6939487.8499999996</v>
      </c>
      <c r="E36" s="13">
        <f>SUM(E12)</f>
        <v>3437534.09</v>
      </c>
      <c r="F36" s="14">
        <f t="shared" ref="F36:F42" si="2">E36/B36*100</f>
        <v>111.99459466503767</v>
      </c>
      <c r="G36" s="15">
        <f>E36/D36*100</f>
        <v>49.53584708704404</v>
      </c>
    </row>
    <row r="37" spans="1:7" x14ac:dyDescent="0.2">
      <c r="A37" s="12" t="s">
        <v>24</v>
      </c>
      <c r="B37" s="13">
        <f>SUM(B27)</f>
        <v>-15038</v>
      </c>
      <c r="C37" s="13">
        <f>SUM(C27)</f>
        <v>0</v>
      </c>
      <c r="D37" s="13">
        <f>SUM(D27)</f>
        <v>0</v>
      </c>
      <c r="E37" s="13">
        <f>SUM(E27)</f>
        <v>21390.22</v>
      </c>
      <c r="F37" s="14">
        <f t="shared" si="2"/>
        <v>-142.24112248969277</v>
      </c>
      <c r="G37" s="15">
        <v>0</v>
      </c>
    </row>
    <row r="38" spans="1:7" ht="25.5" x14ac:dyDescent="0.2">
      <c r="A38" s="12" t="s">
        <v>25</v>
      </c>
      <c r="B38" s="13">
        <f>SUM(B22)</f>
        <v>0</v>
      </c>
      <c r="C38" s="13">
        <f>SUM(C22)</f>
        <v>0</v>
      </c>
      <c r="D38" s="13">
        <f>SUM(D22)</f>
        <v>0</v>
      </c>
      <c r="E38" s="13">
        <f>SUM(E22)</f>
        <v>0</v>
      </c>
      <c r="F38" s="14">
        <v>0</v>
      </c>
      <c r="G38" s="15">
        <v>0</v>
      </c>
    </row>
    <row r="39" spans="1:7" ht="25.5" x14ac:dyDescent="0.2">
      <c r="A39" s="12" t="s">
        <v>26</v>
      </c>
      <c r="B39" s="13">
        <f>SUM(B36:B38)</f>
        <v>3054337</v>
      </c>
      <c r="C39" s="13">
        <f>SUM(C36:C38)</f>
        <v>6708412.6100000003</v>
      </c>
      <c r="D39" s="13">
        <f>SUM(D36:D38)</f>
        <v>6939487.8499999996</v>
      </c>
      <c r="E39" s="13">
        <f>SUM(E36:E38)</f>
        <v>3458924.31</v>
      </c>
      <c r="F39" s="14">
        <f t="shared" si="2"/>
        <v>113.24632186952522</v>
      </c>
      <c r="G39" s="15">
        <f>E39/D39*100</f>
        <v>49.844086260630895</v>
      </c>
    </row>
    <row r="40" spans="1:7" x14ac:dyDescent="0.2">
      <c r="A40" s="12" t="s">
        <v>27</v>
      </c>
      <c r="B40" s="13">
        <f>SUM(B15)</f>
        <v>3039012</v>
      </c>
      <c r="C40" s="13">
        <f>SUM(C15)</f>
        <v>6712412.6100000003</v>
      </c>
      <c r="D40" s="13">
        <f>SUM(D15)</f>
        <v>6960878.0700000003</v>
      </c>
      <c r="E40" s="13">
        <f>SUM(E15)</f>
        <v>3458283.96</v>
      </c>
      <c r="F40" s="14">
        <f t="shared" si="2"/>
        <v>113.79632459496705</v>
      </c>
      <c r="G40" s="15">
        <f>E40/D40*100</f>
        <v>49.681720110922726</v>
      </c>
    </row>
    <row r="41" spans="1:7" ht="25.5" x14ac:dyDescent="0.2">
      <c r="A41" s="12" t="s">
        <v>28</v>
      </c>
      <c r="B41" s="13">
        <f>SUM(B23)</f>
        <v>0</v>
      </c>
      <c r="C41" s="13">
        <f>SUM(C23)</f>
        <v>0</v>
      </c>
      <c r="D41" s="13">
        <f>SUM(D23)</f>
        <v>0</v>
      </c>
      <c r="E41" s="13">
        <f>SUM(E23)</f>
        <v>0</v>
      </c>
      <c r="F41" s="14">
        <v>0</v>
      </c>
      <c r="G41" s="15">
        <v>0</v>
      </c>
    </row>
    <row r="42" spans="1:7" ht="25.5" x14ac:dyDescent="0.2">
      <c r="A42" s="12" t="s">
        <v>29</v>
      </c>
      <c r="B42" s="13">
        <f>SUM(B40:B41)</f>
        <v>3039012</v>
      </c>
      <c r="C42" s="13">
        <f>SUM(C40:C41)</f>
        <v>6712412.6100000003</v>
      </c>
      <c r="D42" s="13">
        <f>SUM(D40:D41)</f>
        <v>6960878.0700000003</v>
      </c>
      <c r="E42" s="13">
        <f>SUM(E40:E41)</f>
        <v>3458283.96</v>
      </c>
      <c r="F42" s="14">
        <f t="shared" si="2"/>
        <v>113.79632459496705</v>
      </c>
      <c r="G42" s="15">
        <f>E42/D42*100</f>
        <v>49.681720110922726</v>
      </c>
    </row>
    <row r="43" spans="1:7" hidden="1" x14ac:dyDescent="0.2"/>
    <row r="45" spans="1:7" x14ac:dyDescent="0.2">
      <c r="E45" s="219" t="s">
        <v>346</v>
      </c>
      <c r="F45" s="219"/>
      <c r="G45" s="219"/>
    </row>
    <row r="46" spans="1:7" x14ac:dyDescent="0.2">
      <c r="E46" s="219" t="s">
        <v>347</v>
      </c>
      <c r="F46" s="219"/>
      <c r="G46" s="219"/>
    </row>
    <row r="47" spans="1:7" x14ac:dyDescent="0.2">
      <c r="A47" s="16" t="s">
        <v>399</v>
      </c>
    </row>
  </sheetData>
  <mergeCells count="12">
    <mergeCell ref="E46:G46"/>
    <mergeCell ref="A1:C1"/>
    <mergeCell ref="A2:C2"/>
    <mergeCell ref="A3:C3"/>
    <mergeCell ref="A4:C4"/>
    <mergeCell ref="E45:G45"/>
    <mergeCell ref="A33:E33"/>
    <mergeCell ref="A6:G6"/>
    <mergeCell ref="A7:E7"/>
    <mergeCell ref="A19:E19"/>
    <mergeCell ref="A26:D26"/>
    <mergeCell ref="A30:E3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Normal="100" workbookViewId="0">
      <selection activeCell="E10" sqref="E10"/>
    </sheetView>
  </sheetViews>
  <sheetFormatPr defaultRowHeight="12.75" x14ac:dyDescent="0.2"/>
  <cols>
    <col min="1" max="1" width="9.28515625" style="94" customWidth="1"/>
    <col min="2" max="2" width="36.85546875" style="26" customWidth="1"/>
    <col min="3" max="3" width="15.42578125" style="95" customWidth="1"/>
    <col min="4" max="4" width="13.42578125" style="95" customWidth="1"/>
    <col min="5" max="5" width="12.5703125" style="95" customWidth="1"/>
    <col min="6" max="6" width="15.42578125" style="95" customWidth="1"/>
    <col min="7" max="7" width="14.28515625" style="96" customWidth="1"/>
    <col min="8" max="8" width="12.140625" style="96" customWidth="1"/>
    <col min="9" max="11" width="16.5703125" style="26" customWidth="1"/>
    <col min="12" max="15" width="15.140625" style="26" customWidth="1"/>
    <col min="16" max="16" width="16.7109375" style="26" hidden="1" customWidth="1"/>
    <col min="17" max="17" width="16.42578125" style="26" hidden="1" customWidth="1"/>
    <col min="18" max="18" width="12.5703125" style="26" hidden="1" customWidth="1"/>
    <col min="19" max="19" width="15.140625" style="26" customWidth="1"/>
    <col min="20" max="256" width="9.140625" style="26"/>
    <col min="257" max="257" width="9.28515625" style="26" customWidth="1"/>
    <col min="258" max="258" width="42.28515625" style="26" customWidth="1"/>
    <col min="259" max="262" width="15.42578125" style="26" customWidth="1"/>
    <col min="263" max="264" width="14.28515625" style="26" customWidth="1"/>
    <col min="265" max="267" width="16.5703125" style="26" customWidth="1"/>
    <col min="268" max="271" width="15.140625" style="26" customWidth="1"/>
    <col min="272" max="274" width="0" style="26" hidden="1" customWidth="1"/>
    <col min="275" max="275" width="15.140625" style="26" customWidth="1"/>
    <col min="276" max="512" width="9.140625" style="26"/>
    <col min="513" max="513" width="9.28515625" style="26" customWidth="1"/>
    <col min="514" max="514" width="42.28515625" style="26" customWidth="1"/>
    <col min="515" max="518" width="15.42578125" style="26" customWidth="1"/>
    <col min="519" max="520" width="14.28515625" style="26" customWidth="1"/>
    <col min="521" max="523" width="16.5703125" style="26" customWidth="1"/>
    <col min="524" max="527" width="15.140625" style="26" customWidth="1"/>
    <col min="528" max="530" width="0" style="26" hidden="1" customWidth="1"/>
    <col min="531" max="531" width="15.140625" style="26" customWidth="1"/>
    <col min="532" max="768" width="9.140625" style="26"/>
    <col min="769" max="769" width="9.28515625" style="26" customWidth="1"/>
    <col min="770" max="770" width="42.28515625" style="26" customWidth="1"/>
    <col min="771" max="774" width="15.42578125" style="26" customWidth="1"/>
    <col min="775" max="776" width="14.28515625" style="26" customWidth="1"/>
    <col min="777" max="779" width="16.5703125" style="26" customWidth="1"/>
    <col min="780" max="783" width="15.140625" style="26" customWidth="1"/>
    <col min="784" max="786" width="0" style="26" hidden="1" customWidth="1"/>
    <col min="787" max="787" width="15.140625" style="26" customWidth="1"/>
    <col min="788" max="1024" width="9.140625" style="26"/>
    <col min="1025" max="1025" width="9.28515625" style="26" customWidth="1"/>
    <col min="1026" max="1026" width="42.28515625" style="26" customWidth="1"/>
    <col min="1027" max="1030" width="15.42578125" style="26" customWidth="1"/>
    <col min="1031" max="1032" width="14.28515625" style="26" customWidth="1"/>
    <col min="1033" max="1035" width="16.5703125" style="26" customWidth="1"/>
    <col min="1036" max="1039" width="15.140625" style="26" customWidth="1"/>
    <col min="1040" max="1042" width="0" style="26" hidden="1" customWidth="1"/>
    <col min="1043" max="1043" width="15.140625" style="26" customWidth="1"/>
    <col min="1044" max="1280" width="9.140625" style="26"/>
    <col min="1281" max="1281" width="9.28515625" style="26" customWidth="1"/>
    <col min="1282" max="1282" width="42.28515625" style="26" customWidth="1"/>
    <col min="1283" max="1286" width="15.42578125" style="26" customWidth="1"/>
    <col min="1287" max="1288" width="14.28515625" style="26" customWidth="1"/>
    <col min="1289" max="1291" width="16.5703125" style="26" customWidth="1"/>
    <col min="1292" max="1295" width="15.140625" style="26" customWidth="1"/>
    <col min="1296" max="1298" width="0" style="26" hidden="1" customWidth="1"/>
    <col min="1299" max="1299" width="15.140625" style="26" customWidth="1"/>
    <col min="1300" max="1536" width="9.140625" style="26"/>
    <col min="1537" max="1537" width="9.28515625" style="26" customWidth="1"/>
    <col min="1538" max="1538" width="42.28515625" style="26" customWidth="1"/>
    <col min="1539" max="1542" width="15.42578125" style="26" customWidth="1"/>
    <col min="1543" max="1544" width="14.28515625" style="26" customWidth="1"/>
    <col min="1545" max="1547" width="16.5703125" style="26" customWidth="1"/>
    <col min="1548" max="1551" width="15.140625" style="26" customWidth="1"/>
    <col min="1552" max="1554" width="0" style="26" hidden="1" customWidth="1"/>
    <col min="1555" max="1555" width="15.140625" style="26" customWidth="1"/>
    <col min="1556" max="1792" width="9.140625" style="26"/>
    <col min="1793" max="1793" width="9.28515625" style="26" customWidth="1"/>
    <col min="1794" max="1794" width="42.28515625" style="26" customWidth="1"/>
    <col min="1795" max="1798" width="15.42578125" style="26" customWidth="1"/>
    <col min="1799" max="1800" width="14.28515625" style="26" customWidth="1"/>
    <col min="1801" max="1803" width="16.5703125" style="26" customWidth="1"/>
    <col min="1804" max="1807" width="15.140625" style="26" customWidth="1"/>
    <col min="1808" max="1810" width="0" style="26" hidden="1" customWidth="1"/>
    <col min="1811" max="1811" width="15.140625" style="26" customWidth="1"/>
    <col min="1812" max="2048" width="9.140625" style="26"/>
    <col min="2049" max="2049" width="9.28515625" style="26" customWidth="1"/>
    <col min="2050" max="2050" width="42.28515625" style="26" customWidth="1"/>
    <col min="2051" max="2054" width="15.42578125" style="26" customWidth="1"/>
    <col min="2055" max="2056" width="14.28515625" style="26" customWidth="1"/>
    <col min="2057" max="2059" width="16.5703125" style="26" customWidth="1"/>
    <col min="2060" max="2063" width="15.140625" style="26" customWidth="1"/>
    <col min="2064" max="2066" width="0" style="26" hidden="1" customWidth="1"/>
    <col min="2067" max="2067" width="15.140625" style="26" customWidth="1"/>
    <col min="2068" max="2304" width="9.140625" style="26"/>
    <col min="2305" max="2305" width="9.28515625" style="26" customWidth="1"/>
    <col min="2306" max="2306" width="42.28515625" style="26" customWidth="1"/>
    <col min="2307" max="2310" width="15.42578125" style="26" customWidth="1"/>
    <col min="2311" max="2312" width="14.28515625" style="26" customWidth="1"/>
    <col min="2313" max="2315" width="16.5703125" style="26" customWidth="1"/>
    <col min="2316" max="2319" width="15.140625" style="26" customWidth="1"/>
    <col min="2320" max="2322" width="0" style="26" hidden="1" customWidth="1"/>
    <col min="2323" max="2323" width="15.140625" style="26" customWidth="1"/>
    <col min="2324" max="2560" width="9.140625" style="26"/>
    <col min="2561" max="2561" width="9.28515625" style="26" customWidth="1"/>
    <col min="2562" max="2562" width="42.28515625" style="26" customWidth="1"/>
    <col min="2563" max="2566" width="15.42578125" style="26" customWidth="1"/>
    <col min="2567" max="2568" width="14.28515625" style="26" customWidth="1"/>
    <col min="2569" max="2571" width="16.5703125" style="26" customWidth="1"/>
    <col min="2572" max="2575" width="15.140625" style="26" customWidth="1"/>
    <col min="2576" max="2578" width="0" style="26" hidden="1" customWidth="1"/>
    <col min="2579" max="2579" width="15.140625" style="26" customWidth="1"/>
    <col min="2580" max="2816" width="9.140625" style="26"/>
    <col min="2817" max="2817" width="9.28515625" style="26" customWidth="1"/>
    <col min="2818" max="2818" width="42.28515625" style="26" customWidth="1"/>
    <col min="2819" max="2822" width="15.42578125" style="26" customWidth="1"/>
    <col min="2823" max="2824" width="14.28515625" style="26" customWidth="1"/>
    <col min="2825" max="2827" width="16.5703125" style="26" customWidth="1"/>
    <col min="2828" max="2831" width="15.140625" style="26" customWidth="1"/>
    <col min="2832" max="2834" width="0" style="26" hidden="1" customWidth="1"/>
    <col min="2835" max="2835" width="15.140625" style="26" customWidth="1"/>
    <col min="2836" max="3072" width="9.140625" style="26"/>
    <col min="3073" max="3073" width="9.28515625" style="26" customWidth="1"/>
    <col min="3074" max="3074" width="42.28515625" style="26" customWidth="1"/>
    <col min="3075" max="3078" width="15.42578125" style="26" customWidth="1"/>
    <col min="3079" max="3080" width="14.28515625" style="26" customWidth="1"/>
    <col min="3081" max="3083" width="16.5703125" style="26" customWidth="1"/>
    <col min="3084" max="3087" width="15.140625" style="26" customWidth="1"/>
    <col min="3088" max="3090" width="0" style="26" hidden="1" customWidth="1"/>
    <col min="3091" max="3091" width="15.140625" style="26" customWidth="1"/>
    <col min="3092" max="3328" width="9.140625" style="26"/>
    <col min="3329" max="3329" width="9.28515625" style="26" customWidth="1"/>
    <col min="3330" max="3330" width="42.28515625" style="26" customWidth="1"/>
    <col min="3331" max="3334" width="15.42578125" style="26" customWidth="1"/>
    <col min="3335" max="3336" width="14.28515625" style="26" customWidth="1"/>
    <col min="3337" max="3339" width="16.5703125" style="26" customWidth="1"/>
    <col min="3340" max="3343" width="15.140625" style="26" customWidth="1"/>
    <col min="3344" max="3346" width="0" style="26" hidden="1" customWidth="1"/>
    <col min="3347" max="3347" width="15.140625" style="26" customWidth="1"/>
    <col min="3348" max="3584" width="9.140625" style="26"/>
    <col min="3585" max="3585" width="9.28515625" style="26" customWidth="1"/>
    <col min="3586" max="3586" width="42.28515625" style="26" customWidth="1"/>
    <col min="3587" max="3590" width="15.42578125" style="26" customWidth="1"/>
    <col min="3591" max="3592" width="14.28515625" style="26" customWidth="1"/>
    <col min="3593" max="3595" width="16.5703125" style="26" customWidth="1"/>
    <col min="3596" max="3599" width="15.140625" style="26" customWidth="1"/>
    <col min="3600" max="3602" width="0" style="26" hidden="1" customWidth="1"/>
    <col min="3603" max="3603" width="15.140625" style="26" customWidth="1"/>
    <col min="3604" max="3840" width="9.140625" style="26"/>
    <col min="3841" max="3841" width="9.28515625" style="26" customWidth="1"/>
    <col min="3842" max="3842" width="42.28515625" style="26" customWidth="1"/>
    <col min="3843" max="3846" width="15.42578125" style="26" customWidth="1"/>
    <col min="3847" max="3848" width="14.28515625" style="26" customWidth="1"/>
    <col min="3849" max="3851" width="16.5703125" style="26" customWidth="1"/>
    <col min="3852" max="3855" width="15.140625" style="26" customWidth="1"/>
    <col min="3856" max="3858" width="0" style="26" hidden="1" customWidth="1"/>
    <col min="3859" max="3859" width="15.140625" style="26" customWidth="1"/>
    <col min="3860" max="4096" width="9.140625" style="26"/>
    <col min="4097" max="4097" width="9.28515625" style="26" customWidth="1"/>
    <col min="4098" max="4098" width="42.28515625" style="26" customWidth="1"/>
    <col min="4099" max="4102" width="15.42578125" style="26" customWidth="1"/>
    <col min="4103" max="4104" width="14.28515625" style="26" customWidth="1"/>
    <col min="4105" max="4107" width="16.5703125" style="26" customWidth="1"/>
    <col min="4108" max="4111" width="15.140625" style="26" customWidth="1"/>
    <col min="4112" max="4114" width="0" style="26" hidden="1" customWidth="1"/>
    <col min="4115" max="4115" width="15.140625" style="26" customWidth="1"/>
    <col min="4116" max="4352" width="9.140625" style="26"/>
    <col min="4353" max="4353" width="9.28515625" style="26" customWidth="1"/>
    <col min="4354" max="4354" width="42.28515625" style="26" customWidth="1"/>
    <col min="4355" max="4358" width="15.42578125" style="26" customWidth="1"/>
    <col min="4359" max="4360" width="14.28515625" style="26" customWidth="1"/>
    <col min="4361" max="4363" width="16.5703125" style="26" customWidth="1"/>
    <col min="4364" max="4367" width="15.140625" style="26" customWidth="1"/>
    <col min="4368" max="4370" width="0" style="26" hidden="1" customWidth="1"/>
    <col min="4371" max="4371" width="15.140625" style="26" customWidth="1"/>
    <col min="4372" max="4608" width="9.140625" style="26"/>
    <col min="4609" max="4609" width="9.28515625" style="26" customWidth="1"/>
    <col min="4610" max="4610" width="42.28515625" style="26" customWidth="1"/>
    <col min="4611" max="4614" width="15.42578125" style="26" customWidth="1"/>
    <col min="4615" max="4616" width="14.28515625" style="26" customWidth="1"/>
    <col min="4617" max="4619" width="16.5703125" style="26" customWidth="1"/>
    <col min="4620" max="4623" width="15.140625" style="26" customWidth="1"/>
    <col min="4624" max="4626" width="0" style="26" hidden="1" customWidth="1"/>
    <col min="4627" max="4627" width="15.140625" style="26" customWidth="1"/>
    <col min="4628" max="4864" width="9.140625" style="26"/>
    <col min="4865" max="4865" width="9.28515625" style="26" customWidth="1"/>
    <col min="4866" max="4866" width="42.28515625" style="26" customWidth="1"/>
    <col min="4867" max="4870" width="15.42578125" style="26" customWidth="1"/>
    <col min="4871" max="4872" width="14.28515625" style="26" customWidth="1"/>
    <col min="4873" max="4875" width="16.5703125" style="26" customWidth="1"/>
    <col min="4876" max="4879" width="15.140625" style="26" customWidth="1"/>
    <col min="4880" max="4882" width="0" style="26" hidden="1" customWidth="1"/>
    <col min="4883" max="4883" width="15.140625" style="26" customWidth="1"/>
    <col min="4884" max="5120" width="9.140625" style="26"/>
    <col min="5121" max="5121" width="9.28515625" style="26" customWidth="1"/>
    <col min="5122" max="5122" width="42.28515625" style="26" customWidth="1"/>
    <col min="5123" max="5126" width="15.42578125" style="26" customWidth="1"/>
    <col min="5127" max="5128" width="14.28515625" style="26" customWidth="1"/>
    <col min="5129" max="5131" width="16.5703125" style="26" customWidth="1"/>
    <col min="5132" max="5135" width="15.140625" style="26" customWidth="1"/>
    <col min="5136" max="5138" width="0" style="26" hidden="1" customWidth="1"/>
    <col min="5139" max="5139" width="15.140625" style="26" customWidth="1"/>
    <col min="5140" max="5376" width="9.140625" style="26"/>
    <col min="5377" max="5377" width="9.28515625" style="26" customWidth="1"/>
    <col min="5378" max="5378" width="42.28515625" style="26" customWidth="1"/>
    <col min="5379" max="5382" width="15.42578125" style="26" customWidth="1"/>
    <col min="5383" max="5384" width="14.28515625" style="26" customWidth="1"/>
    <col min="5385" max="5387" width="16.5703125" style="26" customWidth="1"/>
    <col min="5388" max="5391" width="15.140625" style="26" customWidth="1"/>
    <col min="5392" max="5394" width="0" style="26" hidden="1" customWidth="1"/>
    <col min="5395" max="5395" width="15.140625" style="26" customWidth="1"/>
    <col min="5396" max="5632" width="9.140625" style="26"/>
    <col min="5633" max="5633" width="9.28515625" style="26" customWidth="1"/>
    <col min="5634" max="5634" width="42.28515625" style="26" customWidth="1"/>
    <col min="5635" max="5638" width="15.42578125" style="26" customWidth="1"/>
    <col min="5639" max="5640" width="14.28515625" style="26" customWidth="1"/>
    <col min="5641" max="5643" width="16.5703125" style="26" customWidth="1"/>
    <col min="5644" max="5647" width="15.140625" style="26" customWidth="1"/>
    <col min="5648" max="5650" width="0" style="26" hidden="1" customWidth="1"/>
    <col min="5651" max="5651" width="15.140625" style="26" customWidth="1"/>
    <col min="5652" max="5888" width="9.140625" style="26"/>
    <col min="5889" max="5889" width="9.28515625" style="26" customWidth="1"/>
    <col min="5890" max="5890" width="42.28515625" style="26" customWidth="1"/>
    <col min="5891" max="5894" width="15.42578125" style="26" customWidth="1"/>
    <col min="5895" max="5896" width="14.28515625" style="26" customWidth="1"/>
    <col min="5897" max="5899" width="16.5703125" style="26" customWidth="1"/>
    <col min="5900" max="5903" width="15.140625" style="26" customWidth="1"/>
    <col min="5904" max="5906" width="0" style="26" hidden="1" customWidth="1"/>
    <col min="5907" max="5907" width="15.140625" style="26" customWidth="1"/>
    <col min="5908" max="6144" width="9.140625" style="26"/>
    <col min="6145" max="6145" width="9.28515625" style="26" customWidth="1"/>
    <col min="6146" max="6146" width="42.28515625" style="26" customWidth="1"/>
    <col min="6147" max="6150" width="15.42578125" style="26" customWidth="1"/>
    <col min="6151" max="6152" width="14.28515625" style="26" customWidth="1"/>
    <col min="6153" max="6155" width="16.5703125" style="26" customWidth="1"/>
    <col min="6156" max="6159" width="15.140625" style="26" customWidth="1"/>
    <col min="6160" max="6162" width="0" style="26" hidden="1" customWidth="1"/>
    <col min="6163" max="6163" width="15.140625" style="26" customWidth="1"/>
    <col min="6164" max="6400" width="9.140625" style="26"/>
    <col min="6401" max="6401" width="9.28515625" style="26" customWidth="1"/>
    <col min="6402" max="6402" width="42.28515625" style="26" customWidth="1"/>
    <col min="6403" max="6406" width="15.42578125" style="26" customWidth="1"/>
    <col min="6407" max="6408" width="14.28515625" style="26" customWidth="1"/>
    <col min="6409" max="6411" width="16.5703125" style="26" customWidth="1"/>
    <col min="6412" max="6415" width="15.140625" style="26" customWidth="1"/>
    <col min="6416" max="6418" width="0" style="26" hidden="1" customWidth="1"/>
    <col min="6419" max="6419" width="15.140625" style="26" customWidth="1"/>
    <col min="6420" max="6656" width="9.140625" style="26"/>
    <col min="6657" max="6657" width="9.28515625" style="26" customWidth="1"/>
    <col min="6658" max="6658" width="42.28515625" style="26" customWidth="1"/>
    <col min="6659" max="6662" width="15.42578125" style="26" customWidth="1"/>
    <col min="6663" max="6664" width="14.28515625" style="26" customWidth="1"/>
    <col min="6665" max="6667" width="16.5703125" style="26" customWidth="1"/>
    <col min="6668" max="6671" width="15.140625" style="26" customWidth="1"/>
    <col min="6672" max="6674" width="0" style="26" hidden="1" customWidth="1"/>
    <col min="6675" max="6675" width="15.140625" style="26" customWidth="1"/>
    <col min="6676" max="6912" width="9.140625" style="26"/>
    <col min="6913" max="6913" width="9.28515625" style="26" customWidth="1"/>
    <col min="6914" max="6914" width="42.28515625" style="26" customWidth="1"/>
    <col min="6915" max="6918" width="15.42578125" style="26" customWidth="1"/>
    <col min="6919" max="6920" width="14.28515625" style="26" customWidth="1"/>
    <col min="6921" max="6923" width="16.5703125" style="26" customWidth="1"/>
    <col min="6924" max="6927" width="15.140625" style="26" customWidth="1"/>
    <col min="6928" max="6930" width="0" style="26" hidden="1" customWidth="1"/>
    <col min="6931" max="6931" width="15.140625" style="26" customWidth="1"/>
    <col min="6932" max="7168" width="9.140625" style="26"/>
    <col min="7169" max="7169" width="9.28515625" style="26" customWidth="1"/>
    <col min="7170" max="7170" width="42.28515625" style="26" customWidth="1"/>
    <col min="7171" max="7174" width="15.42578125" style="26" customWidth="1"/>
    <col min="7175" max="7176" width="14.28515625" style="26" customWidth="1"/>
    <col min="7177" max="7179" width="16.5703125" style="26" customWidth="1"/>
    <col min="7180" max="7183" width="15.140625" style="26" customWidth="1"/>
    <col min="7184" max="7186" width="0" style="26" hidden="1" customWidth="1"/>
    <col min="7187" max="7187" width="15.140625" style="26" customWidth="1"/>
    <col min="7188" max="7424" width="9.140625" style="26"/>
    <col min="7425" max="7425" width="9.28515625" style="26" customWidth="1"/>
    <col min="7426" max="7426" width="42.28515625" style="26" customWidth="1"/>
    <col min="7427" max="7430" width="15.42578125" style="26" customWidth="1"/>
    <col min="7431" max="7432" width="14.28515625" style="26" customWidth="1"/>
    <col min="7433" max="7435" width="16.5703125" style="26" customWidth="1"/>
    <col min="7436" max="7439" width="15.140625" style="26" customWidth="1"/>
    <col min="7440" max="7442" width="0" style="26" hidden="1" customWidth="1"/>
    <col min="7443" max="7443" width="15.140625" style="26" customWidth="1"/>
    <col min="7444" max="7680" width="9.140625" style="26"/>
    <col min="7681" max="7681" width="9.28515625" style="26" customWidth="1"/>
    <col min="7682" max="7682" width="42.28515625" style="26" customWidth="1"/>
    <col min="7683" max="7686" width="15.42578125" style="26" customWidth="1"/>
    <col min="7687" max="7688" width="14.28515625" style="26" customWidth="1"/>
    <col min="7689" max="7691" width="16.5703125" style="26" customWidth="1"/>
    <col min="7692" max="7695" width="15.140625" style="26" customWidth="1"/>
    <col min="7696" max="7698" width="0" style="26" hidden="1" customWidth="1"/>
    <col min="7699" max="7699" width="15.140625" style="26" customWidth="1"/>
    <col min="7700" max="7936" width="9.140625" style="26"/>
    <col min="7937" max="7937" width="9.28515625" style="26" customWidth="1"/>
    <col min="7938" max="7938" width="42.28515625" style="26" customWidth="1"/>
    <col min="7939" max="7942" width="15.42578125" style="26" customWidth="1"/>
    <col min="7943" max="7944" width="14.28515625" style="26" customWidth="1"/>
    <col min="7945" max="7947" width="16.5703125" style="26" customWidth="1"/>
    <col min="7948" max="7951" width="15.140625" style="26" customWidth="1"/>
    <col min="7952" max="7954" width="0" style="26" hidden="1" customWidth="1"/>
    <col min="7955" max="7955" width="15.140625" style="26" customWidth="1"/>
    <col min="7956" max="8192" width="9.140625" style="26"/>
    <col min="8193" max="8193" width="9.28515625" style="26" customWidth="1"/>
    <col min="8194" max="8194" width="42.28515625" style="26" customWidth="1"/>
    <col min="8195" max="8198" width="15.42578125" style="26" customWidth="1"/>
    <col min="8199" max="8200" width="14.28515625" style="26" customWidth="1"/>
    <col min="8201" max="8203" width="16.5703125" style="26" customWidth="1"/>
    <col min="8204" max="8207" width="15.140625" style="26" customWidth="1"/>
    <col min="8208" max="8210" width="0" style="26" hidden="1" customWidth="1"/>
    <col min="8211" max="8211" width="15.140625" style="26" customWidth="1"/>
    <col min="8212" max="8448" width="9.140625" style="26"/>
    <col min="8449" max="8449" width="9.28515625" style="26" customWidth="1"/>
    <col min="8450" max="8450" width="42.28515625" style="26" customWidth="1"/>
    <col min="8451" max="8454" width="15.42578125" style="26" customWidth="1"/>
    <col min="8455" max="8456" width="14.28515625" style="26" customWidth="1"/>
    <col min="8457" max="8459" width="16.5703125" style="26" customWidth="1"/>
    <col min="8460" max="8463" width="15.140625" style="26" customWidth="1"/>
    <col min="8464" max="8466" width="0" style="26" hidden="1" customWidth="1"/>
    <col min="8467" max="8467" width="15.140625" style="26" customWidth="1"/>
    <col min="8468" max="8704" width="9.140625" style="26"/>
    <col min="8705" max="8705" width="9.28515625" style="26" customWidth="1"/>
    <col min="8706" max="8706" width="42.28515625" style="26" customWidth="1"/>
    <col min="8707" max="8710" width="15.42578125" style="26" customWidth="1"/>
    <col min="8711" max="8712" width="14.28515625" style="26" customWidth="1"/>
    <col min="8713" max="8715" width="16.5703125" style="26" customWidth="1"/>
    <col min="8716" max="8719" width="15.140625" style="26" customWidth="1"/>
    <col min="8720" max="8722" width="0" style="26" hidden="1" customWidth="1"/>
    <col min="8723" max="8723" width="15.140625" style="26" customWidth="1"/>
    <col min="8724" max="8960" width="9.140625" style="26"/>
    <col min="8961" max="8961" width="9.28515625" style="26" customWidth="1"/>
    <col min="8962" max="8962" width="42.28515625" style="26" customWidth="1"/>
    <col min="8963" max="8966" width="15.42578125" style="26" customWidth="1"/>
    <col min="8967" max="8968" width="14.28515625" style="26" customWidth="1"/>
    <col min="8969" max="8971" width="16.5703125" style="26" customWidth="1"/>
    <col min="8972" max="8975" width="15.140625" style="26" customWidth="1"/>
    <col min="8976" max="8978" width="0" style="26" hidden="1" customWidth="1"/>
    <col min="8979" max="8979" width="15.140625" style="26" customWidth="1"/>
    <col min="8980" max="9216" width="9.140625" style="26"/>
    <col min="9217" max="9217" width="9.28515625" style="26" customWidth="1"/>
    <col min="9218" max="9218" width="42.28515625" style="26" customWidth="1"/>
    <col min="9219" max="9222" width="15.42578125" style="26" customWidth="1"/>
    <col min="9223" max="9224" width="14.28515625" style="26" customWidth="1"/>
    <col min="9225" max="9227" width="16.5703125" style="26" customWidth="1"/>
    <col min="9228" max="9231" width="15.140625" style="26" customWidth="1"/>
    <col min="9232" max="9234" width="0" style="26" hidden="1" customWidth="1"/>
    <col min="9235" max="9235" width="15.140625" style="26" customWidth="1"/>
    <col min="9236" max="9472" width="9.140625" style="26"/>
    <col min="9473" max="9473" width="9.28515625" style="26" customWidth="1"/>
    <col min="9474" max="9474" width="42.28515625" style="26" customWidth="1"/>
    <col min="9475" max="9478" width="15.42578125" style="26" customWidth="1"/>
    <col min="9479" max="9480" width="14.28515625" style="26" customWidth="1"/>
    <col min="9481" max="9483" width="16.5703125" style="26" customWidth="1"/>
    <col min="9484" max="9487" width="15.140625" style="26" customWidth="1"/>
    <col min="9488" max="9490" width="0" style="26" hidden="1" customWidth="1"/>
    <col min="9491" max="9491" width="15.140625" style="26" customWidth="1"/>
    <col min="9492" max="9728" width="9.140625" style="26"/>
    <col min="9729" max="9729" width="9.28515625" style="26" customWidth="1"/>
    <col min="9730" max="9730" width="42.28515625" style="26" customWidth="1"/>
    <col min="9731" max="9734" width="15.42578125" style="26" customWidth="1"/>
    <col min="9735" max="9736" width="14.28515625" style="26" customWidth="1"/>
    <col min="9737" max="9739" width="16.5703125" style="26" customWidth="1"/>
    <col min="9740" max="9743" width="15.140625" style="26" customWidth="1"/>
    <col min="9744" max="9746" width="0" style="26" hidden="1" customWidth="1"/>
    <col min="9747" max="9747" width="15.140625" style="26" customWidth="1"/>
    <col min="9748" max="9984" width="9.140625" style="26"/>
    <col min="9985" max="9985" width="9.28515625" style="26" customWidth="1"/>
    <col min="9986" max="9986" width="42.28515625" style="26" customWidth="1"/>
    <col min="9987" max="9990" width="15.42578125" style="26" customWidth="1"/>
    <col min="9991" max="9992" width="14.28515625" style="26" customWidth="1"/>
    <col min="9993" max="9995" width="16.5703125" style="26" customWidth="1"/>
    <col min="9996" max="9999" width="15.140625" style="26" customWidth="1"/>
    <col min="10000" max="10002" width="0" style="26" hidden="1" customWidth="1"/>
    <col min="10003" max="10003" width="15.140625" style="26" customWidth="1"/>
    <col min="10004" max="10240" width="9.140625" style="26"/>
    <col min="10241" max="10241" width="9.28515625" style="26" customWidth="1"/>
    <col min="10242" max="10242" width="42.28515625" style="26" customWidth="1"/>
    <col min="10243" max="10246" width="15.42578125" style="26" customWidth="1"/>
    <col min="10247" max="10248" width="14.28515625" style="26" customWidth="1"/>
    <col min="10249" max="10251" width="16.5703125" style="26" customWidth="1"/>
    <col min="10252" max="10255" width="15.140625" style="26" customWidth="1"/>
    <col min="10256" max="10258" width="0" style="26" hidden="1" customWidth="1"/>
    <col min="10259" max="10259" width="15.140625" style="26" customWidth="1"/>
    <col min="10260" max="10496" width="9.140625" style="26"/>
    <col min="10497" max="10497" width="9.28515625" style="26" customWidth="1"/>
    <col min="10498" max="10498" width="42.28515625" style="26" customWidth="1"/>
    <col min="10499" max="10502" width="15.42578125" style="26" customWidth="1"/>
    <col min="10503" max="10504" width="14.28515625" style="26" customWidth="1"/>
    <col min="10505" max="10507" width="16.5703125" style="26" customWidth="1"/>
    <col min="10508" max="10511" width="15.140625" style="26" customWidth="1"/>
    <col min="10512" max="10514" width="0" style="26" hidden="1" customWidth="1"/>
    <col min="10515" max="10515" width="15.140625" style="26" customWidth="1"/>
    <col min="10516" max="10752" width="9.140625" style="26"/>
    <col min="10753" max="10753" width="9.28515625" style="26" customWidth="1"/>
    <col min="10754" max="10754" width="42.28515625" style="26" customWidth="1"/>
    <col min="10755" max="10758" width="15.42578125" style="26" customWidth="1"/>
    <col min="10759" max="10760" width="14.28515625" style="26" customWidth="1"/>
    <col min="10761" max="10763" width="16.5703125" style="26" customWidth="1"/>
    <col min="10764" max="10767" width="15.140625" style="26" customWidth="1"/>
    <col min="10768" max="10770" width="0" style="26" hidden="1" customWidth="1"/>
    <col min="10771" max="10771" width="15.140625" style="26" customWidth="1"/>
    <col min="10772" max="11008" width="9.140625" style="26"/>
    <col min="11009" max="11009" width="9.28515625" style="26" customWidth="1"/>
    <col min="11010" max="11010" width="42.28515625" style="26" customWidth="1"/>
    <col min="11011" max="11014" width="15.42578125" style="26" customWidth="1"/>
    <col min="11015" max="11016" width="14.28515625" style="26" customWidth="1"/>
    <col min="11017" max="11019" width="16.5703125" style="26" customWidth="1"/>
    <col min="11020" max="11023" width="15.140625" style="26" customWidth="1"/>
    <col min="11024" max="11026" width="0" style="26" hidden="1" customWidth="1"/>
    <col min="11027" max="11027" width="15.140625" style="26" customWidth="1"/>
    <col min="11028" max="11264" width="9.140625" style="26"/>
    <col min="11265" max="11265" width="9.28515625" style="26" customWidth="1"/>
    <col min="11266" max="11266" width="42.28515625" style="26" customWidth="1"/>
    <col min="11267" max="11270" width="15.42578125" style="26" customWidth="1"/>
    <col min="11271" max="11272" width="14.28515625" style="26" customWidth="1"/>
    <col min="11273" max="11275" width="16.5703125" style="26" customWidth="1"/>
    <col min="11276" max="11279" width="15.140625" style="26" customWidth="1"/>
    <col min="11280" max="11282" width="0" style="26" hidden="1" customWidth="1"/>
    <col min="11283" max="11283" width="15.140625" style="26" customWidth="1"/>
    <col min="11284" max="11520" width="9.140625" style="26"/>
    <col min="11521" max="11521" width="9.28515625" style="26" customWidth="1"/>
    <col min="11522" max="11522" width="42.28515625" style="26" customWidth="1"/>
    <col min="11523" max="11526" width="15.42578125" style="26" customWidth="1"/>
    <col min="11527" max="11528" width="14.28515625" style="26" customWidth="1"/>
    <col min="11529" max="11531" width="16.5703125" style="26" customWidth="1"/>
    <col min="11532" max="11535" width="15.140625" style="26" customWidth="1"/>
    <col min="11536" max="11538" width="0" style="26" hidden="1" customWidth="1"/>
    <col min="11539" max="11539" width="15.140625" style="26" customWidth="1"/>
    <col min="11540" max="11776" width="9.140625" style="26"/>
    <col min="11777" max="11777" width="9.28515625" style="26" customWidth="1"/>
    <col min="11778" max="11778" width="42.28515625" style="26" customWidth="1"/>
    <col min="11779" max="11782" width="15.42578125" style="26" customWidth="1"/>
    <col min="11783" max="11784" width="14.28515625" style="26" customWidth="1"/>
    <col min="11785" max="11787" width="16.5703125" style="26" customWidth="1"/>
    <col min="11788" max="11791" width="15.140625" style="26" customWidth="1"/>
    <col min="11792" max="11794" width="0" style="26" hidden="1" customWidth="1"/>
    <col min="11795" max="11795" width="15.140625" style="26" customWidth="1"/>
    <col min="11796" max="12032" width="9.140625" style="26"/>
    <col min="12033" max="12033" width="9.28515625" style="26" customWidth="1"/>
    <col min="12034" max="12034" width="42.28515625" style="26" customWidth="1"/>
    <col min="12035" max="12038" width="15.42578125" style="26" customWidth="1"/>
    <col min="12039" max="12040" width="14.28515625" style="26" customWidth="1"/>
    <col min="12041" max="12043" width="16.5703125" style="26" customWidth="1"/>
    <col min="12044" max="12047" width="15.140625" style="26" customWidth="1"/>
    <col min="12048" max="12050" width="0" style="26" hidden="1" customWidth="1"/>
    <col min="12051" max="12051" width="15.140625" style="26" customWidth="1"/>
    <col min="12052" max="12288" width="9.140625" style="26"/>
    <col min="12289" max="12289" width="9.28515625" style="26" customWidth="1"/>
    <col min="12290" max="12290" width="42.28515625" style="26" customWidth="1"/>
    <col min="12291" max="12294" width="15.42578125" style="26" customWidth="1"/>
    <col min="12295" max="12296" width="14.28515625" style="26" customWidth="1"/>
    <col min="12297" max="12299" width="16.5703125" style="26" customWidth="1"/>
    <col min="12300" max="12303" width="15.140625" style="26" customWidth="1"/>
    <col min="12304" max="12306" width="0" style="26" hidden="1" customWidth="1"/>
    <col min="12307" max="12307" width="15.140625" style="26" customWidth="1"/>
    <col min="12308" max="12544" width="9.140625" style="26"/>
    <col min="12545" max="12545" width="9.28515625" style="26" customWidth="1"/>
    <col min="12546" max="12546" width="42.28515625" style="26" customWidth="1"/>
    <col min="12547" max="12550" width="15.42578125" style="26" customWidth="1"/>
    <col min="12551" max="12552" width="14.28515625" style="26" customWidth="1"/>
    <col min="12553" max="12555" width="16.5703125" style="26" customWidth="1"/>
    <col min="12556" max="12559" width="15.140625" style="26" customWidth="1"/>
    <col min="12560" max="12562" width="0" style="26" hidden="1" customWidth="1"/>
    <col min="12563" max="12563" width="15.140625" style="26" customWidth="1"/>
    <col min="12564" max="12800" width="9.140625" style="26"/>
    <col min="12801" max="12801" width="9.28515625" style="26" customWidth="1"/>
    <col min="12802" max="12802" width="42.28515625" style="26" customWidth="1"/>
    <col min="12803" max="12806" width="15.42578125" style="26" customWidth="1"/>
    <col min="12807" max="12808" width="14.28515625" style="26" customWidth="1"/>
    <col min="12809" max="12811" width="16.5703125" style="26" customWidth="1"/>
    <col min="12812" max="12815" width="15.140625" style="26" customWidth="1"/>
    <col min="12816" max="12818" width="0" style="26" hidden="1" customWidth="1"/>
    <col min="12819" max="12819" width="15.140625" style="26" customWidth="1"/>
    <col min="12820" max="13056" width="9.140625" style="26"/>
    <col min="13057" max="13057" width="9.28515625" style="26" customWidth="1"/>
    <col min="13058" max="13058" width="42.28515625" style="26" customWidth="1"/>
    <col min="13059" max="13062" width="15.42578125" style="26" customWidth="1"/>
    <col min="13063" max="13064" width="14.28515625" style="26" customWidth="1"/>
    <col min="13065" max="13067" width="16.5703125" style="26" customWidth="1"/>
    <col min="13068" max="13071" width="15.140625" style="26" customWidth="1"/>
    <col min="13072" max="13074" width="0" style="26" hidden="1" customWidth="1"/>
    <col min="13075" max="13075" width="15.140625" style="26" customWidth="1"/>
    <col min="13076" max="13312" width="9.140625" style="26"/>
    <col min="13313" max="13313" width="9.28515625" style="26" customWidth="1"/>
    <col min="13314" max="13314" width="42.28515625" style="26" customWidth="1"/>
    <col min="13315" max="13318" width="15.42578125" style="26" customWidth="1"/>
    <col min="13319" max="13320" width="14.28515625" style="26" customWidth="1"/>
    <col min="13321" max="13323" width="16.5703125" style="26" customWidth="1"/>
    <col min="13324" max="13327" width="15.140625" style="26" customWidth="1"/>
    <col min="13328" max="13330" width="0" style="26" hidden="1" customWidth="1"/>
    <col min="13331" max="13331" width="15.140625" style="26" customWidth="1"/>
    <col min="13332" max="13568" width="9.140625" style="26"/>
    <col min="13569" max="13569" width="9.28515625" style="26" customWidth="1"/>
    <col min="13570" max="13570" width="42.28515625" style="26" customWidth="1"/>
    <col min="13571" max="13574" width="15.42578125" style="26" customWidth="1"/>
    <col min="13575" max="13576" width="14.28515625" style="26" customWidth="1"/>
    <col min="13577" max="13579" width="16.5703125" style="26" customWidth="1"/>
    <col min="13580" max="13583" width="15.140625" style="26" customWidth="1"/>
    <col min="13584" max="13586" width="0" style="26" hidden="1" customWidth="1"/>
    <col min="13587" max="13587" width="15.140625" style="26" customWidth="1"/>
    <col min="13588" max="13824" width="9.140625" style="26"/>
    <col min="13825" max="13825" width="9.28515625" style="26" customWidth="1"/>
    <col min="13826" max="13826" width="42.28515625" style="26" customWidth="1"/>
    <col min="13827" max="13830" width="15.42578125" style="26" customWidth="1"/>
    <col min="13831" max="13832" width="14.28515625" style="26" customWidth="1"/>
    <col min="13833" max="13835" width="16.5703125" style="26" customWidth="1"/>
    <col min="13836" max="13839" width="15.140625" style="26" customWidth="1"/>
    <col min="13840" max="13842" width="0" style="26" hidden="1" customWidth="1"/>
    <col min="13843" max="13843" width="15.140625" style="26" customWidth="1"/>
    <col min="13844" max="14080" width="9.140625" style="26"/>
    <col min="14081" max="14081" width="9.28515625" style="26" customWidth="1"/>
    <col min="14082" max="14082" width="42.28515625" style="26" customWidth="1"/>
    <col min="14083" max="14086" width="15.42578125" style="26" customWidth="1"/>
    <col min="14087" max="14088" width="14.28515625" style="26" customWidth="1"/>
    <col min="14089" max="14091" width="16.5703125" style="26" customWidth="1"/>
    <col min="14092" max="14095" width="15.140625" style="26" customWidth="1"/>
    <col min="14096" max="14098" width="0" style="26" hidden="1" customWidth="1"/>
    <col min="14099" max="14099" width="15.140625" style="26" customWidth="1"/>
    <col min="14100" max="14336" width="9.140625" style="26"/>
    <col min="14337" max="14337" width="9.28515625" style="26" customWidth="1"/>
    <col min="14338" max="14338" width="42.28515625" style="26" customWidth="1"/>
    <col min="14339" max="14342" width="15.42578125" style="26" customWidth="1"/>
    <col min="14343" max="14344" width="14.28515625" style="26" customWidth="1"/>
    <col min="14345" max="14347" width="16.5703125" style="26" customWidth="1"/>
    <col min="14348" max="14351" width="15.140625" style="26" customWidth="1"/>
    <col min="14352" max="14354" width="0" style="26" hidden="1" customWidth="1"/>
    <col min="14355" max="14355" width="15.140625" style="26" customWidth="1"/>
    <col min="14356" max="14592" width="9.140625" style="26"/>
    <col min="14593" max="14593" width="9.28515625" style="26" customWidth="1"/>
    <col min="14594" max="14594" width="42.28515625" style="26" customWidth="1"/>
    <col min="14595" max="14598" width="15.42578125" style="26" customWidth="1"/>
    <col min="14599" max="14600" width="14.28515625" style="26" customWidth="1"/>
    <col min="14601" max="14603" width="16.5703125" style="26" customWidth="1"/>
    <col min="14604" max="14607" width="15.140625" style="26" customWidth="1"/>
    <col min="14608" max="14610" width="0" style="26" hidden="1" customWidth="1"/>
    <col min="14611" max="14611" width="15.140625" style="26" customWidth="1"/>
    <col min="14612" max="14848" width="9.140625" style="26"/>
    <col min="14849" max="14849" width="9.28515625" style="26" customWidth="1"/>
    <col min="14850" max="14850" width="42.28515625" style="26" customWidth="1"/>
    <col min="14851" max="14854" width="15.42578125" style="26" customWidth="1"/>
    <col min="14855" max="14856" width="14.28515625" style="26" customWidth="1"/>
    <col min="14857" max="14859" width="16.5703125" style="26" customWidth="1"/>
    <col min="14860" max="14863" width="15.140625" style="26" customWidth="1"/>
    <col min="14864" max="14866" width="0" style="26" hidden="1" customWidth="1"/>
    <col min="14867" max="14867" width="15.140625" style="26" customWidth="1"/>
    <col min="14868" max="15104" width="9.140625" style="26"/>
    <col min="15105" max="15105" width="9.28515625" style="26" customWidth="1"/>
    <col min="15106" max="15106" width="42.28515625" style="26" customWidth="1"/>
    <col min="15107" max="15110" width="15.42578125" style="26" customWidth="1"/>
    <col min="15111" max="15112" width="14.28515625" style="26" customWidth="1"/>
    <col min="15113" max="15115" width="16.5703125" style="26" customWidth="1"/>
    <col min="15116" max="15119" width="15.140625" style="26" customWidth="1"/>
    <col min="15120" max="15122" width="0" style="26" hidden="1" customWidth="1"/>
    <col min="15123" max="15123" width="15.140625" style="26" customWidth="1"/>
    <col min="15124" max="15360" width="9.140625" style="26"/>
    <col min="15361" max="15361" width="9.28515625" style="26" customWidth="1"/>
    <col min="15362" max="15362" width="42.28515625" style="26" customWidth="1"/>
    <col min="15363" max="15366" width="15.42578125" style="26" customWidth="1"/>
    <col min="15367" max="15368" width="14.28515625" style="26" customWidth="1"/>
    <col min="15369" max="15371" width="16.5703125" style="26" customWidth="1"/>
    <col min="15372" max="15375" width="15.140625" style="26" customWidth="1"/>
    <col min="15376" max="15378" width="0" style="26" hidden="1" customWidth="1"/>
    <col min="15379" max="15379" width="15.140625" style="26" customWidth="1"/>
    <col min="15380" max="15616" width="9.140625" style="26"/>
    <col min="15617" max="15617" width="9.28515625" style="26" customWidth="1"/>
    <col min="15618" max="15618" width="42.28515625" style="26" customWidth="1"/>
    <col min="15619" max="15622" width="15.42578125" style="26" customWidth="1"/>
    <col min="15623" max="15624" width="14.28515625" style="26" customWidth="1"/>
    <col min="15625" max="15627" width="16.5703125" style="26" customWidth="1"/>
    <col min="15628" max="15631" width="15.140625" style="26" customWidth="1"/>
    <col min="15632" max="15634" width="0" style="26" hidden="1" customWidth="1"/>
    <col min="15635" max="15635" width="15.140625" style="26" customWidth="1"/>
    <col min="15636" max="15872" width="9.140625" style="26"/>
    <col min="15873" max="15873" width="9.28515625" style="26" customWidth="1"/>
    <col min="15874" max="15874" width="42.28515625" style="26" customWidth="1"/>
    <col min="15875" max="15878" width="15.42578125" style="26" customWidth="1"/>
    <col min="15879" max="15880" width="14.28515625" style="26" customWidth="1"/>
    <col min="15881" max="15883" width="16.5703125" style="26" customWidth="1"/>
    <col min="15884" max="15887" width="15.140625" style="26" customWidth="1"/>
    <col min="15888" max="15890" width="0" style="26" hidden="1" customWidth="1"/>
    <col min="15891" max="15891" width="15.140625" style="26" customWidth="1"/>
    <col min="15892" max="16128" width="9.140625" style="26"/>
    <col min="16129" max="16129" width="9.28515625" style="26" customWidth="1"/>
    <col min="16130" max="16130" width="42.28515625" style="26" customWidth="1"/>
    <col min="16131" max="16134" width="15.42578125" style="26" customWidth="1"/>
    <col min="16135" max="16136" width="14.28515625" style="26" customWidth="1"/>
    <col min="16137" max="16139" width="16.5703125" style="26" customWidth="1"/>
    <col min="16140" max="16143" width="15.140625" style="26" customWidth="1"/>
    <col min="16144" max="16146" width="0" style="26" hidden="1" customWidth="1"/>
    <col min="16147" max="16147" width="15.140625" style="26" customWidth="1"/>
    <col min="16148" max="16384" width="9.140625" style="26"/>
  </cols>
  <sheetData>
    <row r="1" spans="1:10" x14ac:dyDescent="0.2">
      <c r="A1" s="220" t="s">
        <v>344</v>
      </c>
      <c r="B1" s="221"/>
      <c r="C1" s="221"/>
    </row>
    <row r="2" spans="1:10" x14ac:dyDescent="0.2">
      <c r="A2" s="220" t="s">
        <v>345</v>
      </c>
      <c r="B2" s="220"/>
      <c r="C2" s="220"/>
    </row>
    <row r="3" spans="1:10" ht="30" customHeight="1" x14ac:dyDescent="0.2">
      <c r="A3" s="222" t="s">
        <v>392</v>
      </c>
      <c r="B3" s="222"/>
      <c r="C3" s="222"/>
    </row>
    <row r="4" spans="1:10" x14ac:dyDescent="0.2">
      <c r="A4" s="224" t="s">
        <v>398</v>
      </c>
      <c r="B4" s="224"/>
      <c r="C4" s="224"/>
    </row>
    <row r="6" spans="1:10" ht="30" customHeight="1" x14ac:dyDescent="0.2">
      <c r="A6" s="232" t="s">
        <v>371</v>
      </c>
      <c r="B6" s="232"/>
      <c r="C6" s="232"/>
      <c r="D6" s="232"/>
      <c r="E6" s="232"/>
      <c r="F6" s="232"/>
      <c r="G6" s="232"/>
      <c r="H6" s="232"/>
      <c r="I6" s="25"/>
      <c r="J6" s="25"/>
    </row>
    <row r="7" spans="1:10" s="32" customFormat="1" ht="42" customHeight="1" x14ac:dyDescent="0.2">
      <c r="A7" s="27" t="s">
        <v>30</v>
      </c>
      <c r="B7" s="28" t="s">
        <v>31</v>
      </c>
      <c r="C7" s="29" t="s">
        <v>353</v>
      </c>
      <c r="D7" s="30" t="s">
        <v>354</v>
      </c>
      <c r="E7" s="30" t="s">
        <v>355</v>
      </c>
      <c r="F7" s="30" t="s">
        <v>368</v>
      </c>
      <c r="G7" s="31" t="s">
        <v>0</v>
      </c>
      <c r="H7" s="31" t="s">
        <v>0</v>
      </c>
    </row>
    <row r="8" spans="1:10" s="36" customFormat="1" ht="30" customHeight="1" x14ac:dyDescent="0.2">
      <c r="A8" s="233">
        <v>1</v>
      </c>
      <c r="B8" s="234"/>
      <c r="C8" s="33">
        <v>2</v>
      </c>
      <c r="D8" s="34">
        <v>3</v>
      </c>
      <c r="E8" s="34">
        <v>4</v>
      </c>
      <c r="F8" s="34">
        <v>5</v>
      </c>
      <c r="G8" s="35" t="s">
        <v>4</v>
      </c>
      <c r="H8" s="35" t="s">
        <v>5</v>
      </c>
    </row>
    <row r="9" spans="1:10" ht="30" customHeight="1" x14ac:dyDescent="0.2">
      <c r="A9" s="37">
        <v>6</v>
      </c>
      <c r="B9" s="38" t="s">
        <v>34</v>
      </c>
      <c r="C9" s="39">
        <v>3068976</v>
      </c>
      <c r="D9" s="39">
        <v>6707612.6100000003</v>
      </c>
      <c r="E9" s="39">
        <v>6938687.8499999996</v>
      </c>
      <c r="F9" s="39">
        <v>3437135.09</v>
      </c>
      <c r="G9" s="40">
        <f>F9/C9*100</f>
        <v>111.99615409178827</v>
      </c>
      <c r="H9" s="40">
        <f>F9/E9*100</f>
        <v>49.535807984214195</v>
      </c>
    </row>
    <row r="10" spans="1:10" ht="30" customHeight="1" x14ac:dyDescent="0.2">
      <c r="A10" s="41">
        <v>63</v>
      </c>
      <c r="B10" s="42" t="s">
        <v>35</v>
      </c>
      <c r="C10" s="43">
        <f>SUM(C11,C13,C16)</f>
        <v>2544200</v>
      </c>
      <c r="D10" s="43">
        <f>D13+D16</f>
        <v>5572384.6699999999</v>
      </c>
      <c r="E10" s="43">
        <f>E13+E16</f>
        <v>5587461.1799999997</v>
      </c>
      <c r="F10" s="43">
        <v>2655260.92</v>
      </c>
      <c r="G10" s="44">
        <f t="shared" ref="G10:G50" si="0">F10/C10*100</f>
        <v>104.36525902051726</v>
      </c>
      <c r="H10" s="45">
        <f>F10/E10*100</f>
        <v>47.521778397393717</v>
      </c>
    </row>
    <row r="11" spans="1:10" s="46" customFormat="1" ht="30" customHeight="1" x14ac:dyDescent="0.2">
      <c r="A11" s="41">
        <v>634</v>
      </c>
      <c r="B11" s="42" t="s">
        <v>36</v>
      </c>
      <c r="C11" s="43">
        <f>C12</f>
        <v>0</v>
      </c>
      <c r="D11" s="43">
        <f>D12</f>
        <v>0</v>
      </c>
      <c r="E11" s="43">
        <f>E12</f>
        <v>0</v>
      </c>
      <c r="F11" s="43">
        <f>F12</f>
        <v>0</v>
      </c>
      <c r="G11" s="44">
        <v>0</v>
      </c>
      <c r="H11" s="45">
        <v>0</v>
      </c>
    </row>
    <row r="12" spans="1:10" ht="30" customHeight="1" x14ac:dyDescent="0.2">
      <c r="A12" s="47">
        <v>6341</v>
      </c>
      <c r="B12" s="48" t="s">
        <v>37</v>
      </c>
      <c r="C12" s="49">
        <v>0</v>
      </c>
      <c r="D12" s="49"/>
      <c r="E12" s="49"/>
      <c r="F12" s="49">
        <v>0</v>
      </c>
      <c r="G12" s="44">
        <v>0</v>
      </c>
      <c r="H12" s="50"/>
    </row>
    <row r="13" spans="1:10" s="46" customFormat="1" ht="30" customHeight="1" x14ac:dyDescent="0.2">
      <c r="A13" s="41">
        <v>636</v>
      </c>
      <c r="B13" s="42" t="s">
        <v>38</v>
      </c>
      <c r="C13" s="43">
        <f>SUM(C14:C15)</f>
        <v>2503789</v>
      </c>
      <c r="D13" s="43">
        <v>5384280</v>
      </c>
      <c r="E13" s="43">
        <v>5399306.5800000001</v>
      </c>
      <c r="F13" s="43">
        <v>2641626.02</v>
      </c>
      <c r="G13" s="44">
        <f t="shared" si="0"/>
        <v>105.5051372140384</v>
      </c>
      <c r="H13" s="45">
        <f>F13/E13*100</f>
        <v>48.925282920311588</v>
      </c>
    </row>
    <row r="14" spans="1:10" ht="30" customHeight="1" x14ac:dyDescent="0.2">
      <c r="A14" s="47">
        <v>6361</v>
      </c>
      <c r="B14" s="48" t="s">
        <v>39</v>
      </c>
      <c r="C14" s="49">
        <v>2503789</v>
      </c>
      <c r="D14" s="49"/>
      <c r="E14" s="49"/>
      <c r="F14" s="49">
        <v>2631626.02</v>
      </c>
      <c r="G14" s="44">
        <f t="shared" si="0"/>
        <v>105.10574253661152</v>
      </c>
      <c r="H14" s="45" t="e">
        <f>F14/E14*100</f>
        <v>#DIV/0!</v>
      </c>
    </row>
    <row r="15" spans="1:10" ht="30" customHeight="1" x14ac:dyDescent="0.2">
      <c r="A15" s="47">
        <v>6362</v>
      </c>
      <c r="B15" s="48" t="s">
        <v>40</v>
      </c>
      <c r="C15" s="49">
        <v>0</v>
      </c>
      <c r="D15" s="49"/>
      <c r="E15" s="49"/>
      <c r="F15" s="49">
        <v>10000</v>
      </c>
      <c r="G15" s="44" t="e">
        <f t="shared" si="0"/>
        <v>#DIV/0!</v>
      </c>
      <c r="H15" s="45" t="e">
        <f>F15/E15*100</f>
        <v>#DIV/0!</v>
      </c>
    </row>
    <row r="16" spans="1:10" s="46" customFormat="1" ht="30" customHeight="1" x14ac:dyDescent="0.2">
      <c r="A16" s="41">
        <v>638</v>
      </c>
      <c r="B16" s="42" t="s">
        <v>41</v>
      </c>
      <c r="C16" s="43">
        <f>C17</f>
        <v>40411</v>
      </c>
      <c r="D16" s="43">
        <v>188104.67</v>
      </c>
      <c r="E16" s="43">
        <v>188154.6</v>
      </c>
      <c r="F16" s="43">
        <f>F17</f>
        <v>1134.9000000000001</v>
      </c>
      <c r="G16" s="44">
        <f t="shared" si="0"/>
        <v>2.8083937541758432</v>
      </c>
      <c r="H16" s="45">
        <f>F16/E16*100</f>
        <v>0.60317419823910767</v>
      </c>
    </row>
    <row r="17" spans="1:17" ht="30" customHeight="1" x14ac:dyDescent="0.2">
      <c r="A17" s="47">
        <v>6381</v>
      </c>
      <c r="B17" s="48" t="s">
        <v>42</v>
      </c>
      <c r="C17" s="49">
        <v>40411</v>
      </c>
      <c r="D17" s="49">
        <v>0</v>
      </c>
      <c r="E17" s="49"/>
      <c r="F17" s="49">
        <v>1134.9000000000001</v>
      </c>
      <c r="G17" s="44">
        <f t="shared" si="0"/>
        <v>2.8083937541758432</v>
      </c>
      <c r="H17" s="45" t="e">
        <f>F17/E17*100</f>
        <v>#DIV/0!</v>
      </c>
    </row>
    <row r="18" spans="1:17" ht="30" customHeight="1" x14ac:dyDescent="0.2">
      <c r="A18" s="41">
        <v>64</v>
      </c>
      <c r="B18" s="42" t="s">
        <v>43</v>
      </c>
      <c r="C18" s="43">
        <f>SUM(C19,C21)</f>
        <v>0</v>
      </c>
      <c r="D18" s="43">
        <f>SUM(D19,D21)</f>
        <v>0</v>
      </c>
      <c r="E18" s="43">
        <f>SUM(E19,E21)</f>
        <v>0</v>
      </c>
      <c r="F18" s="43">
        <f>SUM(F19,F21)</f>
        <v>0.25</v>
      </c>
      <c r="G18" s="44">
        <v>0</v>
      </c>
      <c r="H18" s="45">
        <v>0</v>
      </c>
    </row>
    <row r="19" spans="1:17" s="46" customFormat="1" ht="30" customHeight="1" x14ac:dyDescent="0.2">
      <c r="A19" s="41">
        <v>641</v>
      </c>
      <c r="B19" s="42" t="s">
        <v>44</v>
      </c>
      <c r="C19" s="43">
        <f>C20</f>
        <v>0</v>
      </c>
      <c r="D19" s="43">
        <f>D20</f>
        <v>0</v>
      </c>
      <c r="E19" s="43">
        <f>E20</f>
        <v>0</v>
      </c>
      <c r="F19" s="43">
        <f>F20</f>
        <v>0.25</v>
      </c>
      <c r="G19" s="44">
        <v>0</v>
      </c>
      <c r="H19" s="45">
        <v>0</v>
      </c>
    </row>
    <row r="20" spans="1:17" ht="30" customHeight="1" x14ac:dyDescent="0.2">
      <c r="A20" s="47">
        <v>6413</v>
      </c>
      <c r="B20" s="48" t="s">
        <v>45</v>
      </c>
      <c r="C20" s="49">
        <v>0</v>
      </c>
      <c r="D20" s="49"/>
      <c r="E20" s="49"/>
      <c r="F20" s="49">
        <v>0.25</v>
      </c>
      <c r="G20" s="44">
        <v>0</v>
      </c>
      <c r="H20" s="51"/>
    </row>
    <row r="21" spans="1:17" s="46" customFormat="1" ht="30" customHeight="1" x14ac:dyDescent="0.2">
      <c r="A21" s="41">
        <v>642</v>
      </c>
      <c r="B21" s="42" t="s">
        <v>46</v>
      </c>
      <c r="C21" s="43">
        <f>C22</f>
        <v>0</v>
      </c>
      <c r="D21" s="43">
        <f>D22</f>
        <v>0</v>
      </c>
      <c r="E21" s="43">
        <f>E22</f>
        <v>0</v>
      </c>
      <c r="F21" s="43">
        <f>F22</f>
        <v>0</v>
      </c>
      <c r="G21" s="44">
        <v>0</v>
      </c>
      <c r="H21" s="45">
        <v>0</v>
      </c>
    </row>
    <row r="22" spans="1:17" ht="30" customHeight="1" x14ac:dyDescent="0.2">
      <c r="A22" s="47">
        <v>6422</v>
      </c>
      <c r="B22" s="48" t="s">
        <v>47</v>
      </c>
      <c r="C22" s="49">
        <v>0</v>
      </c>
      <c r="D22" s="49"/>
      <c r="E22" s="49"/>
      <c r="F22" s="49">
        <v>0</v>
      </c>
      <c r="G22" s="44">
        <v>0</v>
      </c>
      <c r="H22" s="51"/>
    </row>
    <row r="23" spans="1:17" s="46" customFormat="1" ht="30" customHeight="1" x14ac:dyDescent="0.2">
      <c r="A23" s="41">
        <v>65</v>
      </c>
      <c r="B23" s="42" t="s">
        <v>48</v>
      </c>
      <c r="C23" s="43">
        <f>C24</f>
        <v>46831</v>
      </c>
      <c r="D23" s="43">
        <f>D24</f>
        <v>159900</v>
      </c>
      <c r="E23" s="43">
        <f>E24</f>
        <v>151181.84099999999</v>
      </c>
      <c r="F23" s="43">
        <f>F24</f>
        <v>73435.48</v>
      </c>
      <c r="G23" s="44">
        <f t="shared" si="0"/>
        <v>156.80954923021076</v>
      </c>
      <c r="H23" s="45">
        <f>F23/E23*100</f>
        <v>48.574272885061646</v>
      </c>
    </row>
    <row r="24" spans="1:17" s="54" customFormat="1" ht="30" customHeight="1" x14ac:dyDescent="0.25">
      <c r="A24" s="41">
        <v>652</v>
      </c>
      <c r="B24" s="42" t="s">
        <v>49</v>
      </c>
      <c r="C24" s="43">
        <f>C25</f>
        <v>46831</v>
      </c>
      <c r="D24" s="43">
        <v>159900</v>
      </c>
      <c r="E24" s="43">
        <v>151181.84099999999</v>
      </c>
      <c r="F24" s="43">
        <f>F25</f>
        <v>73435.48</v>
      </c>
      <c r="G24" s="44">
        <f t="shared" si="0"/>
        <v>156.80954923021076</v>
      </c>
      <c r="H24" s="45">
        <f>F24/E24*100</f>
        <v>48.574272885061646</v>
      </c>
      <c r="I24" s="52"/>
      <c r="J24" s="52"/>
      <c r="K24" s="52"/>
      <c r="L24" s="52"/>
      <c r="M24" s="52"/>
      <c r="N24" s="53"/>
      <c r="O24" s="53"/>
      <c r="P24" s="53"/>
      <c r="Q24" s="53"/>
    </row>
    <row r="25" spans="1:17" s="46" customFormat="1" ht="30" customHeight="1" x14ac:dyDescent="0.2">
      <c r="A25" s="47">
        <v>6526</v>
      </c>
      <c r="B25" s="48" t="s">
        <v>50</v>
      </c>
      <c r="C25" s="49">
        <v>46831</v>
      </c>
      <c r="D25" s="49"/>
      <c r="E25" s="49"/>
      <c r="F25" s="49">
        <v>73435.48</v>
      </c>
      <c r="G25" s="44">
        <f t="shared" si="0"/>
        <v>156.80954923021076</v>
      </c>
      <c r="H25" s="45"/>
      <c r="I25" s="55"/>
      <c r="J25" s="55"/>
      <c r="K25" s="55"/>
      <c r="L25" s="55"/>
      <c r="M25" s="55"/>
      <c r="N25" s="55"/>
      <c r="O25" s="55"/>
      <c r="P25" s="56"/>
      <c r="Q25" s="56"/>
    </row>
    <row r="26" spans="1:17" ht="30" customHeight="1" x14ac:dyDescent="0.2">
      <c r="A26" s="41">
        <v>66</v>
      </c>
      <c r="B26" s="42" t="s">
        <v>51</v>
      </c>
      <c r="C26" s="43">
        <f>SUM(C27,C29)</f>
        <v>34677</v>
      </c>
      <c r="D26" s="43">
        <f>D27+D29</f>
        <v>42000</v>
      </c>
      <c r="E26" s="43">
        <f>E27+E29</f>
        <v>56496.990000000005</v>
      </c>
      <c r="F26" s="43">
        <f>SUM(F27,F29)</f>
        <v>21407.21</v>
      </c>
      <c r="G26" s="44">
        <f t="shared" si="0"/>
        <v>61.733166075496726</v>
      </c>
      <c r="H26" s="45">
        <f>F26/E26*100</f>
        <v>37.890885868432989</v>
      </c>
    </row>
    <row r="27" spans="1:17" s="46" customFormat="1" ht="30" customHeight="1" x14ac:dyDescent="0.2">
      <c r="A27" s="41">
        <v>661</v>
      </c>
      <c r="B27" s="42" t="s">
        <v>52</v>
      </c>
      <c r="C27" s="43">
        <f>C28</f>
        <v>847</v>
      </c>
      <c r="D27" s="43">
        <v>17000</v>
      </c>
      <c r="E27" s="43">
        <v>17820.37</v>
      </c>
      <c r="F27" s="43">
        <f>F28</f>
        <v>2500</v>
      </c>
      <c r="G27" s="44">
        <f t="shared" si="0"/>
        <v>295.15938606847698</v>
      </c>
      <c r="H27" s="45">
        <f>F27/E27*100</f>
        <v>14.028889411387082</v>
      </c>
    </row>
    <row r="28" spans="1:17" ht="30" customHeight="1" x14ac:dyDescent="0.2">
      <c r="A28" s="47">
        <v>6615</v>
      </c>
      <c r="B28" s="48" t="s">
        <v>53</v>
      </c>
      <c r="C28" s="49">
        <v>847</v>
      </c>
      <c r="D28" s="49"/>
      <c r="E28" s="49"/>
      <c r="F28" s="49">
        <v>2500</v>
      </c>
      <c r="G28" s="44">
        <f t="shared" si="0"/>
        <v>295.15938606847698</v>
      </c>
      <c r="H28" s="44"/>
    </row>
    <row r="29" spans="1:17" s="46" customFormat="1" ht="30" customHeight="1" x14ac:dyDescent="0.2">
      <c r="A29" s="41">
        <v>663</v>
      </c>
      <c r="B29" s="42" t="s">
        <v>54</v>
      </c>
      <c r="C29" s="43">
        <f>C30+C31</f>
        <v>33830</v>
      </c>
      <c r="D29" s="43">
        <v>25000</v>
      </c>
      <c r="E29" s="43">
        <v>38676.620000000003</v>
      </c>
      <c r="F29" s="43">
        <v>18907.21</v>
      </c>
      <c r="G29" s="44">
        <f t="shared" si="0"/>
        <v>55.888885604493055</v>
      </c>
      <c r="H29" s="45">
        <f>F29/E29*100</f>
        <v>48.885373127227759</v>
      </c>
    </row>
    <row r="30" spans="1:17" ht="30" customHeight="1" x14ac:dyDescent="0.2">
      <c r="A30" s="47">
        <v>6631</v>
      </c>
      <c r="B30" s="48" t="s">
        <v>55</v>
      </c>
      <c r="C30" s="49">
        <v>5086</v>
      </c>
      <c r="D30" s="49"/>
      <c r="E30" s="49"/>
      <c r="F30" s="49">
        <v>8907.2099999999991</v>
      </c>
      <c r="G30" s="44">
        <f t="shared" si="0"/>
        <v>175.13193079040502</v>
      </c>
      <c r="H30" s="45"/>
    </row>
    <row r="31" spans="1:17" ht="30" customHeight="1" x14ac:dyDescent="0.2">
      <c r="A31" s="47">
        <v>6632</v>
      </c>
      <c r="B31" s="48" t="s">
        <v>56</v>
      </c>
      <c r="C31" s="49">
        <v>28744</v>
      </c>
      <c r="D31" s="49"/>
      <c r="E31" s="49"/>
      <c r="F31" s="49">
        <v>0</v>
      </c>
      <c r="G31" s="44"/>
      <c r="H31" s="45"/>
    </row>
    <row r="32" spans="1:17" ht="30" customHeight="1" x14ac:dyDescent="0.2">
      <c r="A32" s="41">
        <v>67</v>
      </c>
      <c r="B32" s="42" t="s">
        <v>57</v>
      </c>
      <c r="C32" s="43">
        <f>C33</f>
        <v>443268</v>
      </c>
      <c r="D32" s="43">
        <f>D33</f>
        <v>933327.94</v>
      </c>
      <c r="E32" s="43">
        <f>E33</f>
        <v>1143547.8400000001</v>
      </c>
      <c r="F32" s="43">
        <f>F33</f>
        <v>699531.23</v>
      </c>
      <c r="G32" s="44">
        <f t="shared" si="0"/>
        <v>157.81225579107897</v>
      </c>
      <c r="H32" s="45">
        <f>F32/E32*100</f>
        <v>61.17201270740015</v>
      </c>
    </row>
    <row r="33" spans="1:9" ht="30" customHeight="1" x14ac:dyDescent="0.2">
      <c r="A33" s="41">
        <v>671</v>
      </c>
      <c r="B33" s="42" t="s">
        <v>58</v>
      </c>
      <c r="C33" s="43">
        <f>SUM(C34:C35)</f>
        <v>443268</v>
      </c>
      <c r="D33" s="43">
        <v>933327.94</v>
      </c>
      <c r="E33" s="43">
        <v>1143547.8400000001</v>
      </c>
      <c r="F33" s="43">
        <f>SUM(F34:F35)</f>
        <v>699531.23</v>
      </c>
      <c r="G33" s="44">
        <f t="shared" si="0"/>
        <v>157.81225579107897</v>
      </c>
      <c r="H33" s="45">
        <f>F33/E33*100</f>
        <v>61.17201270740015</v>
      </c>
    </row>
    <row r="34" spans="1:9" ht="30" customHeight="1" x14ac:dyDescent="0.2">
      <c r="A34" s="47">
        <v>6711</v>
      </c>
      <c r="B34" s="48" t="s">
        <v>59</v>
      </c>
      <c r="C34" s="49">
        <v>434518</v>
      </c>
      <c r="D34" s="49"/>
      <c r="E34" s="49"/>
      <c r="F34" s="49">
        <v>672915.48</v>
      </c>
      <c r="G34" s="44">
        <f t="shared" si="0"/>
        <v>154.86481112405008</v>
      </c>
      <c r="H34" s="45"/>
    </row>
    <row r="35" spans="1:9" ht="37.5" customHeight="1" x14ac:dyDescent="0.2">
      <c r="A35" s="47">
        <v>6712</v>
      </c>
      <c r="B35" s="57" t="s">
        <v>60</v>
      </c>
      <c r="C35" s="49">
        <v>8750</v>
      </c>
      <c r="D35" s="49"/>
      <c r="E35" s="49"/>
      <c r="F35" s="49">
        <v>26615.75</v>
      </c>
      <c r="G35" s="44">
        <v>0</v>
      </c>
      <c r="H35" s="45"/>
      <c r="I35" s="58"/>
    </row>
    <row r="36" spans="1:9" s="46" customFormat="1" ht="30" customHeight="1" x14ac:dyDescent="0.2">
      <c r="A36" s="59">
        <v>7</v>
      </c>
      <c r="B36" s="60" t="s">
        <v>61</v>
      </c>
      <c r="C36" s="61">
        <f>SUM(C37,C39)</f>
        <v>399</v>
      </c>
      <c r="D36" s="61">
        <f>SUM(D37,D39)</f>
        <v>800</v>
      </c>
      <c r="E36" s="61">
        <f>SUM(E37,E39)</f>
        <v>800</v>
      </c>
      <c r="F36" s="61">
        <f>SUM(F37,F39)</f>
        <v>399</v>
      </c>
      <c r="G36" s="40">
        <f t="shared" si="0"/>
        <v>100</v>
      </c>
      <c r="H36" s="40">
        <f>F36/E36*100</f>
        <v>49.875</v>
      </c>
      <c r="I36" s="58"/>
    </row>
    <row r="37" spans="1:9" s="46" customFormat="1" ht="30" customHeight="1" x14ac:dyDescent="0.2">
      <c r="A37" s="62">
        <v>71</v>
      </c>
      <c r="B37" s="63" t="s">
        <v>62</v>
      </c>
      <c r="C37" s="64">
        <f>C38</f>
        <v>0</v>
      </c>
      <c r="D37" s="64">
        <f>D38</f>
        <v>0</v>
      </c>
      <c r="E37" s="64">
        <f>E38</f>
        <v>0</v>
      </c>
      <c r="F37" s="64">
        <f>F38</f>
        <v>0</v>
      </c>
      <c r="G37" s="44">
        <v>0</v>
      </c>
      <c r="H37" s="45">
        <v>0</v>
      </c>
      <c r="I37" s="58"/>
    </row>
    <row r="38" spans="1:9" ht="30" customHeight="1" x14ac:dyDescent="0.2">
      <c r="A38" s="65">
        <v>711</v>
      </c>
      <c r="B38" s="66" t="s">
        <v>63</v>
      </c>
      <c r="C38" s="67">
        <v>0</v>
      </c>
      <c r="D38" s="49">
        <v>0</v>
      </c>
      <c r="E38" s="49">
        <v>0</v>
      </c>
      <c r="F38" s="49"/>
      <c r="G38" s="44">
        <v>0</v>
      </c>
      <c r="H38" s="44"/>
      <c r="I38" s="58"/>
    </row>
    <row r="39" spans="1:9" s="46" customFormat="1" ht="30" customHeight="1" x14ac:dyDescent="0.2">
      <c r="A39" s="62">
        <v>72</v>
      </c>
      <c r="B39" s="63" t="s">
        <v>64</v>
      </c>
      <c r="C39" s="64">
        <f>SUM(C40:C42)</f>
        <v>399</v>
      </c>
      <c r="D39" s="64">
        <f>D40</f>
        <v>800</v>
      </c>
      <c r="E39" s="64">
        <f>E40</f>
        <v>800</v>
      </c>
      <c r="F39" s="64">
        <f>SUM(F40:F42)</f>
        <v>399</v>
      </c>
      <c r="G39" s="44">
        <f t="shared" si="0"/>
        <v>100</v>
      </c>
      <c r="H39" s="45">
        <f>F39/E39*100</f>
        <v>49.875</v>
      </c>
      <c r="I39" s="58"/>
    </row>
    <row r="40" spans="1:9" ht="30" customHeight="1" x14ac:dyDescent="0.2">
      <c r="A40" s="65">
        <v>721</v>
      </c>
      <c r="B40" s="66" t="s">
        <v>65</v>
      </c>
      <c r="C40" s="67">
        <v>399</v>
      </c>
      <c r="D40" s="49">
        <v>800</v>
      </c>
      <c r="E40" s="49">
        <v>800</v>
      </c>
      <c r="F40" s="49">
        <v>399</v>
      </c>
      <c r="G40" s="44">
        <f t="shared" si="0"/>
        <v>100</v>
      </c>
      <c r="H40" s="45">
        <f>F40/E40*100</f>
        <v>49.875</v>
      </c>
      <c r="I40" s="58"/>
    </row>
    <row r="41" spans="1:9" ht="30" customHeight="1" x14ac:dyDescent="0.2">
      <c r="A41" s="65">
        <v>722</v>
      </c>
      <c r="B41" s="66" t="s">
        <v>66</v>
      </c>
      <c r="C41" s="67">
        <v>0</v>
      </c>
      <c r="D41" s="49"/>
      <c r="E41" s="49"/>
      <c r="F41" s="49"/>
      <c r="G41" s="44">
        <v>0</v>
      </c>
      <c r="H41" s="44"/>
      <c r="I41" s="58"/>
    </row>
    <row r="42" spans="1:9" ht="30" customHeight="1" x14ac:dyDescent="0.2">
      <c r="A42" s="68">
        <v>723</v>
      </c>
      <c r="B42" s="69" t="s">
        <v>67</v>
      </c>
      <c r="C42" s="70">
        <v>0</v>
      </c>
      <c r="D42" s="71"/>
      <c r="E42" s="71"/>
      <c r="F42" s="71"/>
      <c r="G42" s="44">
        <v>0</v>
      </c>
      <c r="H42" s="44"/>
      <c r="I42" s="58"/>
    </row>
    <row r="43" spans="1:9" s="46" customFormat="1" ht="30" customHeight="1" x14ac:dyDescent="0.2">
      <c r="A43" s="72">
        <v>8</v>
      </c>
      <c r="B43" s="60" t="s">
        <v>68</v>
      </c>
      <c r="C43" s="39">
        <f>SUM(C44,C46,C48)</f>
        <v>0</v>
      </c>
      <c r="D43" s="39">
        <f>SUM(D44,D46,D48)</f>
        <v>0</v>
      </c>
      <c r="E43" s="39">
        <f>SUM(E44,E46,E48)</f>
        <v>0</v>
      </c>
      <c r="F43" s="39">
        <f>SUM(F44,F46,F48)</f>
        <v>0</v>
      </c>
      <c r="G43" s="40">
        <v>0</v>
      </c>
      <c r="H43" s="40">
        <v>0</v>
      </c>
      <c r="I43" s="58"/>
    </row>
    <row r="44" spans="1:9" s="46" customFormat="1" ht="30" customHeight="1" x14ac:dyDescent="0.2">
      <c r="A44" s="73">
        <v>81</v>
      </c>
      <c r="B44" s="63" t="s">
        <v>69</v>
      </c>
      <c r="C44" s="43">
        <f>SUM(C45:C45)</f>
        <v>0</v>
      </c>
      <c r="D44" s="43">
        <f>SUM(D45:D45)</f>
        <v>0</v>
      </c>
      <c r="E44" s="43">
        <f>SUM(E45:E45)</f>
        <v>0</v>
      </c>
      <c r="F44" s="43">
        <f>SUM(F45:F45)</f>
        <v>0</v>
      </c>
      <c r="G44" s="44">
        <v>0</v>
      </c>
      <c r="H44" s="44">
        <v>0</v>
      </c>
      <c r="I44" s="58"/>
    </row>
    <row r="45" spans="1:9" ht="30" customHeight="1" x14ac:dyDescent="0.2">
      <c r="A45" s="74">
        <v>818</v>
      </c>
      <c r="B45" s="66" t="s">
        <v>70</v>
      </c>
      <c r="C45" s="49">
        <v>0</v>
      </c>
      <c r="D45" s="49"/>
      <c r="E45" s="49"/>
      <c r="F45" s="49"/>
      <c r="G45" s="44">
        <v>0</v>
      </c>
      <c r="H45" s="44"/>
      <c r="I45" s="58"/>
    </row>
    <row r="46" spans="1:9" s="46" customFormat="1" ht="30" customHeight="1" x14ac:dyDescent="0.2">
      <c r="A46" s="73">
        <v>83</v>
      </c>
      <c r="B46" s="63" t="s">
        <v>71</v>
      </c>
      <c r="C46" s="43">
        <f>C47</f>
        <v>0</v>
      </c>
      <c r="D46" s="43">
        <f>D47</f>
        <v>0</v>
      </c>
      <c r="E46" s="43">
        <f>E47</f>
        <v>0</v>
      </c>
      <c r="F46" s="43"/>
      <c r="G46" s="44">
        <v>0</v>
      </c>
      <c r="H46" s="44">
        <v>0</v>
      </c>
      <c r="I46" s="58"/>
    </row>
    <row r="47" spans="1:9" ht="30" customHeight="1" x14ac:dyDescent="0.2">
      <c r="A47" s="74">
        <v>832</v>
      </c>
      <c r="B47" s="66" t="s">
        <v>72</v>
      </c>
      <c r="C47" s="49">
        <v>0</v>
      </c>
      <c r="D47" s="49"/>
      <c r="E47" s="49"/>
      <c r="F47" s="49"/>
      <c r="G47" s="44">
        <v>0</v>
      </c>
      <c r="H47" s="44"/>
      <c r="I47" s="58"/>
    </row>
    <row r="48" spans="1:9" s="46" customFormat="1" ht="30" customHeight="1" x14ac:dyDescent="0.2">
      <c r="A48" s="73">
        <v>84</v>
      </c>
      <c r="B48" s="63" t="s">
        <v>73</v>
      </c>
      <c r="C48" s="43">
        <f>SUM(C49:C49)</f>
        <v>0</v>
      </c>
      <c r="D48" s="43">
        <f>SUM(D49:D49)</f>
        <v>0</v>
      </c>
      <c r="E48" s="43">
        <f>SUM(E49:E49)</f>
        <v>0</v>
      </c>
      <c r="F48" s="43"/>
      <c r="G48" s="44">
        <v>0</v>
      </c>
      <c r="H48" s="44">
        <v>0</v>
      </c>
      <c r="I48" s="58"/>
    </row>
    <row r="49" spans="1:9" ht="30" customHeight="1" x14ac:dyDescent="0.2">
      <c r="A49" s="74">
        <v>844</v>
      </c>
      <c r="B49" s="66" t="s">
        <v>74</v>
      </c>
      <c r="C49" s="49">
        <v>0</v>
      </c>
      <c r="D49" s="49"/>
      <c r="E49" s="49"/>
      <c r="F49" s="49"/>
      <c r="G49" s="44">
        <v>0</v>
      </c>
      <c r="H49" s="44"/>
      <c r="I49" s="58"/>
    </row>
    <row r="50" spans="1:9" ht="30" customHeight="1" x14ac:dyDescent="0.2">
      <c r="A50" s="75" t="s">
        <v>75</v>
      </c>
      <c r="B50" s="76"/>
      <c r="C50" s="39">
        <v>3069375</v>
      </c>
      <c r="D50" s="77">
        <v>6712412.6100000003</v>
      </c>
      <c r="E50" s="77">
        <v>6960878.0800000001</v>
      </c>
      <c r="F50" s="77">
        <v>3437534.09</v>
      </c>
      <c r="G50" s="40">
        <f t="shared" si="0"/>
        <v>111.99459466503767</v>
      </c>
      <c r="H50" s="40">
        <f>F50/E50*100</f>
        <v>49.383627331108201</v>
      </c>
    </row>
    <row r="51" spans="1:9" ht="30" customHeight="1" x14ac:dyDescent="0.2">
      <c r="A51" s="216"/>
      <c r="B51" s="250" t="s">
        <v>401</v>
      </c>
      <c r="C51" s="217">
        <v>30363</v>
      </c>
      <c r="D51" s="218">
        <v>-4000</v>
      </c>
      <c r="E51" s="218">
        <v>-21390.22</v>
      </c>
      <c r="F51" s="218">
        <v>-20749.87</v>
      </c>
      <c r="G51" s="45">
        <v>-68.34</v>
      </c>
      <c r="H51" s="45">
        <v>97.01</v>
      </c>
    </row>
    <row r="52" spans="1:9" ht="30" customHeight="1" x14ac:dyDescent="0.2">
      <c r="A52" s="216">
        <v>9</v>
      </c>
      <c r="B52" s="250" t="s">
        <v>402</v>
      </c>
      <c r="C52" s="217">
        <v>30363</v>
      </c>
      <c r="D52" s="218">
        <v>-4000</v>
      </c>
      <c r="E52" s="218">
        <v>-21390.22</v>
      </c>
      <c r="F52" s="218">
        <v>-20749.87</v>
      </c>
      <c r="G52" s="45">
        <v>-68.34</v>
      </c>
      <c r="H52" s="45">
        <v>97.01</v>
      </c>
    </row>
    <row r="53" spans="1:9" ht="30" customHeight="1" x14ac:dyDescent="0.2">
      <c r="A53" s="78"/>
      <c r="B53" s="79"/>
      <c r="C53" s="80"/>
      <c r="D53" s="80"/>
      <c r="E53" s="80"/>
      <c r="F53" s="80"/>
      <c r="G53" s="81"/>
      <c r="H53" s="81"/>
    </row>
    <row r="54" spans="1:9" s="82" customFormat="1" ht="20.25" customHeight="1" x14ac:dyDescent="0.2">
      <c r="A54" s="235" t="s">
        <v>76</v>
      </c>
      <c r="B54" s="235"/>
      <c r="C54" s="235"/>
      <c r="D54" s="235"/>
      <c r="E54" s="235"/>
      <c r="F54" s="235"/>
      <c r="G54" s="235"/>
      <c r="H54" s="235"/>
    </row>
    <row r="55" spans="1:9" s="84" customFormat="1" ht="44.25" customHeight="1" x14ac:dyDescent="0.25">
      <c r="A55" s="83" t="s">
        <v>77</v>
      </c>
      <c r="B55" s="28" t="s">
        <v>78</v>
      </c>
      <c r="C55" s="29" t="s">
        <v>363</v>
      </c>
      <c r="D55" s="30" t="s">
        <v>354</v>
      </c>
      <c r="E55" s="30" t="s">
        <v>355</v>
      </c>
      <c r="F55" s="30" t="s">
        <v>369</v>
      </c>
      <c r="G55" s="35" t="s">
        <v>0</v>
      </c>
      <c r="H55" s="35" t="s">
        <v>0</v>
      </c>
    </row>
    <row r="56" spans="1:9" s="82" customFormat="1" x14ac:dyDescent="0.2">
      <c r="A56" s="236">
        <v>1</v>
      </c>
      <c r="B56" s="236"/>
      <c r="C56" s="33">
        <v>2</v>
      </c>
      <c r="D56" s="34">
        <v>3</v>
      </c>
      <c r="E56" s="34">
        <v>4</v>
      </c>
      <c r="F56" s="34">
        <v>5</v>
      </c>
      <c r="G56" s="35" t="s">
        <v>4</v>
      </c>
      <c r="H56" s="35" t="s">
        <v>5</v>
      </c>
    </row>
    <row r="57" spans="1:9" s="82" customFormat="1" ht="20.25" customHeight="1" x14ac:dyDescent="0.2">
      <c r="A57" s="85">
        <v>1</v>
      </c>
      <c r="B57" s="85" t="s">
        <v>79</v>
      </c>
      <c r="C57" s="86">
        <v>443268</v>
      </c>
      <c r="D57" s="43">
        <v>933327.94</v>
      </c>
      <c r="E57" s="86">
        <v>1142306.9099999999</v>
      </c>
      <c r="F57" s="86">
        <v>699531.23</v>
      </c>
      <c r="G57" s="45">
        <f>F57/C57*100</f>
        <v>157.81225579107897</v>
      </c>
      <c r="H57" s="45">
        <f t="shared" ref="H57:H63" si="1">F57/E57*100</f>
        <v>61.23846611415491</v>
      </c>
    </row>
    <row r="58" spans="1:9" s="82" customFormat="1" ht="20.25" customHeight="1" x14ac:dyDescent="0.2">
      <c r="A58" s="85">
        <v>3</v>
      </c>
      <c r="B58" s="85" t="s">
        <v>80</v>
      </c>
      <c r="C58" s="86">
        <v>847</v>
      </c>
      <c r="D58" s="86">
        <v>17000</v>
      </c>
      <c r="E58" s="86">
        <v>18800</v>
      </c>
      <c r="F58" s="86">
        <v>2500.25</v>
      </c>
      <c r="G58" s="44">
        <f t="shared" ref="G58:G63" si="2">F58/C58*100</f>
        <v>295.18890200708381</v>
      </c>
      <c r="H58" s="45">
        <f t="shared" si="1"/>
        <v>13.299202127659573</v>
      </c>
    </row>
    <row r="59" spans="1:9" s="82" customFormat="1" ht="20.25" customHeight="1" x14ac:dyDescent="0.2">
      <c r="A59" s="85">
        <v>4</v>
      </c>
      <c r="B59" s="85" t="s">
        <v>81</v>
      </c>
      <c r="C59" s="86">
        <v>46831</v>
      </c>
      <c r="D59" s="86">
        <v>159900</v>
      </c>
      <c r="E59" s="86">
        <v>159900</v>
      </c>
      <c r="F59" s="86">
        <v>73435.48</v>
      </c>
      <c r="G59" s="44">
        <f t="shared" si="2"/>
        <v>156.80954923021076</v>
      </c>
      <c r="H59" s="45">
        <f t="shared" si="1"/>
        <v>45.925878674171358</v>
      </c>
    </row>
    <row r="60" spans="1:9" s="82" customFormat="1" ht="20.25" customHeight="1" x14ac:dyDescent="0.2">
      <c r="A60" s="85">
        <v>5</v>
      </c>
      <c r="B60" s="85" t="s">
        <v>82</v>
      </c>
      <c r="C60" s="86">
        <v>2544200</v>
      </c>
      <c r="D60" s="86">
        <v>5572384.6699999999</v>
      </c>
      <c r="E60" s="86">
        <v>5592273.1600000001</v>
      </c>
      <c r="F60" s="86">
        <v>2642760.92</v>
      </c>
      <c r="G60" s="44">
        <f t="shared" si="2"/>
        <v>103.87394544454051</v>
      </c>
      <c r="H60" s="45">
        <f t="shared" si="1"/>
        <v>47.257364659919439</v>
      </c>
    </row>
    <row r="61" spans="1:9" s="82" customFormat="1" ht="20.25" customHeight="1" x14ac:dyDescent="0.2">
      <c r="A61" s="85" t="s">
        <v>83</v>
      </c>
      <c r="B61" s="85" t="s">
        <v>84</v>
      </c>
      <c r="C61" s="86">
        <v>33830</v>
      </c>
      <c r="D61" s="86">
        <v>29000</v>
      </c>
      <c r="E61" s="86">
        <v>46000</v>
      </c>
      <c r="F61" s="86">
        <v>18907.21</v>
      </c>
      <c r="G61" s="44">
        <f t="shared" si="2"/>
        <v>55.888885604493055</v>
      </c>
      <c r="H61" s="45">
        <f t="shared" si="1"/>
        <v>41.102630434782604</v>
      </c>
    </row>
    <row r="62" spans="1:9" s="82" customFormat="1" ht="20.25" customHeight="1" x14ac:dyDescent="0.2">
      <c r="A62" s="85" t="s">
        <v>85</v>
      </c>
      <c r="B62" s="85" t="s">
        <v>86</v>
      </c>
      <c r="C62" s="86">
        <v>399</v>
      </c>
      <c r="D62" s="86">
        <v>800</v>
      </c>
      <c r="E62" s="86">
        <v>1598</v>
      </c>
      <c r="F62" s="86">
        <v>399</v>
      </c>
      <c r="G62" s="44">
        <f t="shared" si="2"/>
        <v>100</v>
      </c>
      <c r="H62" s="45">
        <f t="shared" si="1"/>
        <v>24.968710888610762</v>
      </c>
    </row>
    <row r="63" spans="1:9" s="89" customFormat="1" ht="20.25" customHeight="1" x14ac:dyDescent="0.2">
      <c r="A63" s="85"/>
      <c r="B63" s="87" t="s">
        <v>87</v>
      </c>
      <c r="C63" s="88">
        <f>SUM(C57:C62)</f>
        <v>3069375</v>
      </c>
      <c r="D63" s="88">
        <f>SUM(D57:D62)</f>
        <v>6712412.6099999994</v>
      </c>
      <c r="E63" s="88">
        <f>E57++E58+E59+E60+E61+E62</f>
        <v>6960878.0700000003</v>
      </c>
      <c r="F63" s="88">
        <f>SUM(F57:F62)</f>
        <v>3437534.09</v>
      </c>
      <c r="G63" s="44">
        <f t="shared" si="2"/>
        <v>111.99459466503767</v>
      </c>
      <c r="H63" s="45">
        <f t="shared" si="1"/>
        <v>49.383627402052738</v>
      </c>
    </row>
    <row r="64" spans="1:9" s="89" customFormat="1" x14ac:dyDescent="0.2">
      <c r="A64" s="90"/>
      <c r="B64" s="91"/>
      <c r="C64" s="92"/>
      <c r="D64" s="92"/>
      <c r="E64" s="92"/>
      <c r="F64" s="92"/>
      <c r="G64" s="93"/>
      <c r="H64" s="93"/>
    </row>
    <row r="65" spans="1:8" x14ac:dyDescent="0.2">
      <c r="A65" s="16"/>
      <c r="B65" s="16"/>
      <c r="C65" s="16"/>
      <c r="D65" s="16"/>
      <c r="E65" s="169" t="s">
        <v>348</v>
      </c>
      <c r="F65" s="169"/>
      <c r="G65" s="169"/>
      <c r="H65" s="170"/>
    </row>
    <row r="66" spans="1:8" x14ac:dyDescent="0.2">
      <c r="A66" s="16"/>
      <c r="B66" s="16"/>
      <c r="C66" s="16"/>
      <c r="D66" s="16"/>
      <c r="E66" s="168"/>
      <c r="F66" s="231" t="s">
        <v>349</v>
      </c>
      <c r="G66" s="231"/>
      <c r="H66" s="231"/>
    </row>
    <row r="67" spans="1:8" x14ac:dyDescent="0.2">
      <c r="A67" s="16" t="s">
        <v>367</v>
      </c>
      <c r="B67" s="16" t="s">
        <v>397</v>
      </c>
      <c r="C67" s="16"/>
      <c r="D67" s="16"/>
      <c r="E67" s="16"/>
      <c r="F67" s="16"/>
      <c r="G67" s="16"/>
    </row>
  </sheetData>
  <mergeCells count="9">
    <mergeCell ref="A1:C1"/>
    <mergeCell ref="A2:C2"/>
    <mergeCell ref="A3:C3"/>
    <mergeCell ref="A4:C4"/>
    <mergeCell ref="F66:H66"/>
    <mergeCell ref="A6:H6"/>
    <mergeCell ref="A8:B8"/>
    <mergeCell ref="A54:H54"/>
    <mergeCell ref="A56:B5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opLeftCell="A76" zoomScaleNormal="100" workbookViewId="0">
      <selection activeCell="A3" sqref="A3:C3"/>
    </sheetView>
  </sheetViews>
  <sheetFormatPr defaultRowHeight="12.75" x14ac:dyDescent="0.2"/>
  <cols>
    <col min="1" max="1" width="9.28515625" style="94" customWidth="1"/>
    <col min="2" max="2" width="32.140625" style="26" customWidth="1"/>
    <col min="3" max="3" width="15.5703125" style="119" customWidth="1"/>
    <col min="4" max="4" width="14.5703125" style="119" customWidth="1"/>
    <col min="5" max="5" width="12.5703125" style="119" customWidth="1"/>
    <col min="6" max="6" width="13.7109375" style="119" customWidth="1"/>
    <col min="7" max="7" width="16.7109375" style="120" customWidth="1"/>
    <col min="8" max="8" width="14.140625" style="96" customWidth="1"/>
    <col min="9" max="11" width="15.28515625" style="26" customWidth="1"/>
    <col min="12" max="15" width="15.140625" style="26" customWidth="1"/>
    <col min="16" max="16" width="16.7109375" style="26" hidden="1" customWidth="1"/>
    <col min="17" max="17" width="16.42578125" style="26" hidden="1" customWidth="1"/>
    <col min="18" max="18" width="12.5703125" style="26" hidden="1" customWidth="1"/>
    <col min="19" max="19" width="15.140625" style="26" customWidth="1"/>
    <col min="20" max="256" width="9.140625" style="26"/>
    <col min="257" max="257" width="9.28515625" style="26" customWidth="1"/>
    <col min="258" max="258" width="42.28515625" style="26" customWidth="1"/>
    <col min="259" max="259" width="17.7109375" style="26" customWidth="1"/>
    <col min="260" max="260" width="16.7109375" style="26" customWidth="1"/>
    <col min="261" max="261" width="11.85546875" style="26" customWidth="1"/>
    <col min="262" max="262" width="19" style="26" customWidth="1"/>
    <col min="263" max="263" width="16.7109375" style="26" customWidth="1"/>
    <col min="264" max="264" width="18.5703125" style="26" customWidth="1"/>
    <col min="265" max="267" width="15.28515625" style="26" customWidth="1"/>
    <col min="268" max="271" width="15.140625" style="26" customWidth="1"/>
    <col min="272" max="274" width="0" style="26" hidden="1" customWidth="1"/>
    <col min="275" max="275" width="15.140625" style="26" customWidth="1"/>
    <col min="276" max="512" width="9.140625" style="26"/>
    <col min="513" max="513" width="9.28515625" style="26" customWidth="1"/>
    <col min="514" max="514" width="42.28515625" style="26" customWidth="1"/>
    <col min="515" max="515" width="17.7109375" style="26" customWidth="1"/>
    <col min="516" max="516" width="16.7109375" style="26" customWidth="1"/>
    <col min="517" max="517" width="11.85546875" style="26" customWidth="1"/>
    <col min="518" max="518" width="19" style="26" customWidth="1"/>
    <col min="519" max="519" width="16.7109375" style="26" customWidth="1"/>
    <col min="520" max="520" width="18.5703125" style="26" customWidth="1"/>
    <col min="521" max="523" width="15.28515625" style="26" customWidth="1"/>
    <col min="524" max="527" width="15.140625" style="26" customWidth="1"/>
    <col min="528" max="530" width="0" style="26" hidden="1" customWidth="1"/>
    <col min="531" max="531" width="15.140625" style="26" customWidth="1"/>
    <col min="532" max="768" width="9.140625" style="26"/>
    <col min="769" max="769" width="9.28515625" style="26" customWidth="1"/>
    <col min="770" max="770" width="42.28515625" style="26" customWidth="1"/>
    <col min="771" max="771" width="17.7109375" style="26" customWidth="1"/>
    <col min="772" max="772" width="16.7109375" style="26" customWidth="1"/>
    <col min="773" max="773" width="11.85546875" style="26" customWidth="1"/>
    <col min="774" max="774" width="19" style="26" customWidth="1"/>
    <col min="775" max="775" width="16.7109375" style="26" customWidth="1"/>
    <col min="776" max="776" width="18.5703125" style="26" customWidth="1"/>
    <col min="777" max="779" width="15.28515625" style="26" customWidth="1"/>
    <col min="780" max="783" width="15.140625" style="26" customWidth="1"/>
    <col min="784" max="786" width="0" style="26" hidden="1" customWidth="1"/>
    <col min="787" max="787" width="15.140625" style="26" customWidth="1"/>
    <col min="788" max="1024" width="9.140625" style="26"/>
    <col min="1025" max="1025" width="9.28515625" style="26" customWidth="1"/>
    <col min="1026" max="1026" width="42.28515625" style="26" customWidth="1"/>
    <col min="1027" max="1027" width="17.7109375" style="26" customWidth="1"/>
    <col min="1028" max="1028" width="16.7109375" style="26" customWidth="1"/>
    <col min="1029" max="1029" width="11.85546875" style="26" customWidth="1"/>
    <col min="1030" max="1030" width="19" style="26" customWidth="1"/>
    <col min="1031" max="1031" width="16.7109375" style="26" customWidth="1"/>
    <col min="1032" max="1032" width="18.5703125" style="26" customWidth="1"/>
    <col min="1033" max="1035" width="15.28515625" style="26" customWidth="1"/>
    <col min="1036" max="1039" width="15.140625" style="26" customWidth="1"/>
    <col min="1040" max="1042" width="0" style="26" hidden="1" customWidth="1"/>
    <col min="1043" max="1043" width="15.140625" style="26" customWidth="1"/>
    <col min="1044" max="1280" width="9.140625" style="26"/>
    <col min="1281" max="1281" width="9.28515625" style="26" customWidth="1"/>
    <col min="1282" max="1282" width="42.28515625" style="26" customWidth="1"/>
    <col min="1283" max="1283" width="17.7109375" style="26" customWidth="1"/>
    <col min="1284" max="1284" width="16.7109375" style="26" customWidth="1"/>
    <col min="1285" max="1285" width="11.85546875" style="26" customWidth="1"/>
    <col min="1286" max="1286" width="19" style="26" customWidth="1"/>
    <col min="1287" max="1287" width="16.7109375" style="26" customWidth="1"/>
    <col min="1288" max="1288" width="18.5703125" style="26" customWidth="1"/>
    <col min="1289" max="1291" width="15.28515625" style="26" customWidth="1"/>
    <col min="1292" max="1295" width="15.140625" style="26" customWidth="1"/>
    <col min="1296" max="1298" width="0" style="26" hidden="1" customWidth="1"/>
    <col min="1299" max="1299" width="15.140625" style="26" customWidth="1"/>
    <col min="1300" max="1536" width="9.140625" style="26"/>
    <col min="1537" max="1537" width="9.28515625" style="26" customWidth="1"/>
    <col min="1538" max="1538" width="42.28515625" style="26" customWidth="1"/>
    <col min="1539" max="1539" width="17.7109375" style="26" customWidth="1"/>
    <col min="1540" max="1540" width="16.7109375" style="26" customWidth="1"/>
    <col min="1541" max="1541" width="11.85546875" style="26" customWidth="1"/>
    <col min="1542" max="1542" width="19" style="26" customWidth="1"/>
    <col min="1543" max="1543" width="16.7109375" style="26" customWidth="1"/>
    <col min="1544" max="1544" width="18.5703125" style="26" customWidth="1"/>
    <col min="1545" max="1547" width="15.28515625" style="26" customWidth="1"/>
    <col min="1548" max="1551" width="15.140625" style="26" customWidth="1"/>
    <col min="1552" max="1554" width="0" style="26" hidden="1" customWidth="1"/>
    <col min="1555" max="1555" width="15.140625" style="26" customWidth="1"/>
    <col min="1556" max="1792" width="9.140625" style="26"/>
    <col min="1793" max="1793" width="9.28515625" style="26" customWidth="1"/>
    <col min="1794" max="1794" width="42.28515625" style="26" customWidth="1"/>
    <col min="1795" max="1795" width="17.7109375" style="26" customWidth="1"/>
    <col min="1796" max="1796" width="16.7109375" style="26" customWidth="1"/>
    <col min="1797" max="1797" width="11.85546875" style="26" customWidth="1"/>
    <col min="1798" max="1798" width="19" style="26" customWidth="1"/>
    <col min="1799" max="1799" width="16.7109375" style="26" customWidth="1"/>
    <col min="1800" max="1800" width="18.5703125" style="26" customWidth="1"/>
    <col min="1801" max="1803" width="15.28515625" style="26" customWidth="1"/>
    <col min="1804" max="1807" width="15.140625" style="26" customWidth="1"/>
    <col min="1808" max="1810" width="0" style="26" hidden="1" customWidth="1"/>
    <col min="1811" max="1811" width="15.140625" style="26" customWidth="1"/>
    <col min="1812" max="2048" width="9.140625" style="26"/>
    <col min="2049" max="2049" width="9.28515625" style="26" customWidth="1"/>
    <col min="2050" max="2050" width="42.28515625" style="26" customWidth="1"/>
    <col min="2051" max="2051" width="17.7109375" style="26" customWidth="1"/>
    <col min="2052" max="2052" width="16.7109375" style="26" customWidth="1"/>
    <col min="2053" max="2053" width="11.85546875" style="26" customWidth="1"/>
    <col min="2054" max="2054" width="19" style="26" customWidth="1"/>
    <col min="2055" max="2055" width="16.7109375" style="26" customWidth="1"/>
    <col min="2056" max="2056" width="18.5703125" style="26" customWidth="1"/>
    <col min="2057" max="2059" width="15.28515625" style="26" customWidth="1"/>
    <col min="2060" max="2063" width="15.140625" style="26" customWidth="1"/>
    <col min="2064" max="2066" width="0" style="26" hidden="1" customWidth="1"/>
    <col min="2067" max="2067" width="15.140625" style="26" customWidth="1"/>
    <col min="2068" max="2304" width="9.140625" style="26"/>
    <col min="2305" max="2305" width="9.28515625" style="26" customWidth="1"/>
    <col min="2306" max="2306" width="42.28515625" style="26" customWidth="1"/>
    <col min="2307" max="2307" width="17.7109375" style="26" customWidth="1"/>
    <col min="2308" max="2308" width="16.7109375" style="26" customWidth="1"/>
    <col min="2309" max="2309" width="11.85546875" style="26" customWidth="1"/>
    <col min="2310" max="2310" width="19" style="26" customWidth="1"/>
    <col min="2311" max="2311" width="16.7109375" style="26" customWidth="1"/>
    <col min="2312" max="2312" width="18.5703125" style="26" customWidth="1"/>
    <col min="2313" max="2315" width="15.28515625" style="26" customWidth="1"/>
    <col min="2316" max="2319" width="15.140625" style="26" customWidth="1"/>
    <col min="2320" max="2322" width="0" style="26" hidden="1" customWidth="1"/>
    <col min="2323" max="2323" width="15.140625" style="26" customWidth="1"/>
    <col min="2324" max="2560" width="9.140625" style="26"/>
    <col min="2561" max="2561" width="9.28515625" style="26" customWidth="1"/>
    <col min="2562" max="2562" width="42.28515625" style="26" customWidth="1"/>
    <col min="2563" max="2563" width="17.7109375" style="26" customWidth="1"/>
    <col min="2564" max="2564" width="16.7109375" style="26" customWidth="1"/>
    <col min="2565" max="2565" width="11.85546875" style="26" customWidth="1"/>
    <col min="2566" max="2566" width="19" style="26" customWidth="1"/>
    <col min="2567" max="2567" width="16.7109375" style="26" customWidth="1"/>
    <col min="2568" max="2568" width="18.5703125" style="26" customWidth="1"/>
    <col min="2569" max="2571" width="15.28515625" style="26" customWidth="1"/>
    <col min="2572" max="2575" width="15.140625" style="26" customWidth="1"/>
    <col min="2576" max="2578" width="0" style="26" hidden="1" customWidth="1"/>
    <col min="2579" max="2579" width="15.140625" style="26" customWidth="1"/>
    <col min="2580" max="2816" width="9.140625" style="26"/>
    <col min="2817" max="2817" width="9.28515625" style="26" customWidth="1"/>
    <col min="2818" max="2818" width="42.28515625" style="26" customWidth="1"/>
    <col min="2819" max="2819" width="17.7109375" style="26" customWidth="1"/>
    <col min="2820" max="2820" width="16.7109375" style="26" customWidth="1"/>
    <col min="2821" max="2821" width="11.85546875" style="26" customWidth="1"/>
    <col min="2822" max="2822" width="19" style="26" customWidth="1"/>
    <col min="2823" max="2823" width="16.7109375" style="26" customWidth="1"/>
    <col min="2824" max="2824" width="18.5703125" style="26" customWidth="1"/>
    <col min="2825" max="2827" width="15.28515625" style="26" customWidth="1"/>
    <col min="2828" max="2831" width="15.140625" style="26" customWidth="1"/>
    <col min="2832" max="2834" width="0" style="26" hidden="1" customWidth="1"/>
    <col min="2835" max="2835" width="15.140625" style="26" customWidth="1"/>
    <col min="2836" max="3072" width="9.140625" style="26"/>
    <col min="3073" max="3073" width="9.28515625" style="26" customWidth="1"/>
    <col min="3074" max="3074" width="42.28515625" style="26" customWidth="1"/>
    <col min="3075" max="3075" width="17.7109375" style="26" customWidth="1"/>
    <col min="3076" max="3076" width="16.7109375" style="26" customWidth="1"/>
    <col min="3077" max="3077" width="11.85546875" style="26" customWidth="1"/>
    <col min="3078" max="3078" width="19" style="26" customWidth="1"/>
    <col min="3079" max="3079" width="16.7109375" style="26" customWidth="1"/>
    <col min="3080" max="3080" width="18.5703125" style="26" customWidth="1"/>
    <col min="3081" max="3083" width="15.28515625" style="26" customWidth="1"/>
    <col min="3084" max="3087" width="15.140625" style="26" customWidth="1"/>
    <col min="3088" max="3090" width="0" style="26" hidden="1" customWidth="1"/>
    <col min="3091" max="3091" width="15.140625" style="26" customWidth="1"/>
    <col min="3092" max="3328" width="9.140625" style="26"/>
    <col min="3329" max="3329" width="9.28515625" style="26" customWidth="1"/>
    <col min="3330" max="3330" width="42.28515625" style="26" customWidth="1"/>
    <col min="3331" max="3331" width="17.7109375" style="26" customWidth="1"/>
    <col min="3332" max="3332" width="16.7109375" style="26" customWidth="1"/>
    <col min="3333" max="3333" width="11.85546875" style="26" customWidth="1"/>
    <col min="3334" max="3334" width="19" style="26" customWidth="1"/>
    <col min="3335" max="3335" width="16.7109375" style="26" customWidth="1"/>
    <col min="3336" max="3336" width="18.5703125" style="26" customWidth="1"/>
    <col min="3337" max="3339" width="15.28515625" style="26" customWidth="1"/>
    <col min="3340" max="3343" width="15.140625" style="26" customWidth="1"/>
    <col min="3344" max="3346" width="0" style="26" hidden="1" customWidth="1"/>
    <col min="3347" max="3347" width="15.140625" style="26" customWidth="1"/>
    <col min="3348" max="3584" width="9.140625" style="26"/>
    <col min="3585" max="3585" width="9.28515625" style="26" customWidth="1"/>
    <col min="3586" max="3586" width="42.28515625" style="26" customWidth="1"/>
    <col min="3587" max="3587" width="17.7109375" style="26" customWidth="1"/>
    <col min="3588" max="3588" width="16.7109375" style="26" customWidth="1"/>
    <col min="3589" max="3589" width="11.85546875" style="26" customWidth="1"/>
    <col min="3590" max="3590" width="19" style="26" customWidth="1"/>
    <col min="3591" max="3591" width="16.7109375" style="26" customWidth="1"/>
    <col min="3592" max="3592" width="18.5703125" style="26" customWidth="1"/>
    <col min="3593" max="3595" width="15.28515625" style="26" customWidth="1"/>
    <col min="3596" max="3599" width="15.140625" style="26" customWidth="1"/>
    <col min="3600" max="3602" width="0" style="26" hidden="1" customWidth="1"/>
    <col min="3603" max="3603" width="15.140625" style="26" customWidth="1"/>
    <col min="3604" max="3840" width="9.140625" style="26"/>
    <col min="3841" max="3841" width="9.28515625" style="26" customWidth="1"/>
    <col min="3842" max="3842" width="42.28515625" style="26" customWidth="1"/>
    <col min="3843" max="3843" width="17.7109375" style="26" customWidth="1"/>
    <col min="3844" max="3844" width="16.7109375" style="26" customWidth="1"/>
    <col min="3845" max="3845" width="11.85546875" style="26" customWidth="1"/>
    <col min="3846" max="3846" width="19" style="26" customWidth="1"/>
    <col min="3847" max="3847" width="16.7109375" style="26" customWidth="1"/>
    <col min="3848" max="3848" width="18.5703125" style="26" customWidth="1"/>
    <col min="3849" max="3851" width="15.28515625" style="26" customWidth="1"/>
    <col min="3852" max="3855" width="15.140625" style="26" customWidth="1"/>
    <col min="3856" max="3858" width="0" style="26" hidden="1" customWidth="1"/>
    <col min="3859" max="3859" width="15.140625" style="26" customWidth="1"/>
    <col min="3860" max="4096" width="9.140625" style="26"/>
    <col min="4097" max="4097" width="9.28515625" style="26" customWidth="1"/>
    <col min="4098" max="4098" width="42.28515625" style="26" customWidth="1"/>
    <col min="4099" max="4099" width="17.7109375" style="26" customWidth="1"/>
    <col min="4100" max="4100" width="16.7109375" style="26" customWidth="1"/>
    <col min="4101" max="4101" width="11.85546875" style="26" customWidth="1"/>
    <col min="4102" max="4102" width="19" style="26" customWidth="1"/>
    <col min="4103" max="4103" width="16.7109375" style="26" customWidth="1"/>
    <col min="4104" max="4104" width="18.5703125" style="26" customWidth="1"/>
    <col min="4105" max="4107" width="15.28515625" style="26" customWidth="1"/>
    <col min="4108" max="4111" width="15.140625" style="26" customWidth="1"/>
    <col min="4112" max="4114" width="0" style="26" hidden="1" customWidth="1"/>
    <col min="4115" max="4115" width="15.140625" style="26" customWidth="1"/>
    <col min="4116" max="4352" width="9.140625" style="26"/>
    <col min="4353" max="4353" width="9.28515625" style="26" customWidth="1"/>
    <col min="4354" max="4354" width="42.28515625" style="26" customWidth="1"/>
    <col min="4355" max="4355" width="17.7109375" style="26" customWidth="1"/>
    <col min="4356" max="4356" width="16.7109375" style="26" customWidth="1"/>
    <col min="4357" max="4357" width="11.85546875" style="26" customWidth="1"/>
    <col min="4358" max="4358" width="19" style="26" customWidth="1"/>
    <col min="4359" max="4359" width="16.7109375" style="26" customWidth="1"/>
    <col min="4360" max="4360" width="18.5703125" style="26" customWidth="1"/>
    <col min="4361" max="4363" width="15.28515625" style="26" customWidth="1"/>
    <col min="4364" max="4367" width="15.140625" style="26" customWidth="1"/>
    <col min="4368" max="4370" width="0" style="26" hidden="1" customWidth="1"/>
    <col min="4371" max="4371" width="15.140625" style="26" customWidth="1"/>
    <col min="4372" max="4608" width="9.140625" style="26"/>
    <col min="4609" max="4609" width="9.28515625" style="26" customWidth="1"/>
    <col min="4610" max="4610" width="42.28515625" style="26" customWidth="1"/>
    <col min="4611" max="4611" width="17.7109375" style="26" customWidth="1"/>
    <col min="4612" max="4612" width="16.7109375" style="26" customWidth="1"/>
    <col min="4613" max="4613" width="11.85546875" style="26" customWidth="1"/>
    <col min="4614" max="4614" width="19" style="26" customWidth="1"/>
    <col min="4615" max="4615" width="16.7109375" style="26" customWidth="1"/>
    <col min="4616" max="4616" width="18.5703125" style="26" customWidth="1"/>
    <col min="4617" max="4619" width="15.28515625" style="26" customWidth="1"/>
    <col min="4620" max="4623" width="15.140625" style="26" customWidth="1"/>
    <col min="4624" max="4626" width="0" style="26" hidden="1" customWidth="1"/>
    <col min="4627" max="4627" width="15.140625" style="26" customWidth="1"/>
    <col min="4628" max="4864" width="9.140625" style="26"/>
    <col min="4865" max="4865" width="9.28515625" style="26" customWidth="1"/>
    <col min="4866" max="4866" width="42.28515625" style="26" customWidth="1"/>
    <col min="4867" max="4867" width="17.7109375" style="26" customWidth="1"/>
    <col min="4868" max="4868" width="16.7109375" style="26" customWidth="1"/>
    <col min="4869" max="4869" width="11.85546875" style="26" customWidth="1"/>
    <col min="4870" max="4870" width="19" style="26" customWidth="1"/>
    <col min="4871" max="4871" width="16.7109375" style="26" customWidth="1"/>
    <col min="4872" max="4872" width="18.5703125" style="26" customWidth="1"/>
    <col min="4873" max="4875" width="15.28515625" style="26" customWidth="1"/>
    <col min="4876" max="4879" width="15.140625" style="26" customWidth="1"/>
    <col min="4880" max="4882" width="0" style="26" hidden="1" customWidth="1"/>
    <col min="4883" max="4883" width="15.140625" style="26" customWidth="1"/>
    <col min="4884" max="5120" width="9.140625" style="26"/>
    <col min="5121" max="5121" width="9.28515625" style="26" customWidth="1"/>
    <col min="5122" max="5122" width="42.28515625" style="26" customWidth="1"/>
    <col min="5123" max="5123" width="17.7109375" style="26" customWidth="1"/>
    <col min="5124" max="5124" width="16.7109375" style="26" customWidth="1"/>
    <col min="5125" max="5125" width="11.85546875" style="26" customWidth="1"/>
    <col min="5126" max="5126" width="19" style="26" customWidth="1"/>
    <col min="5127" max="5127" width="16.7109375" style="26" customWidth="1"/>
    <col min="5128" max="5128" width="18.5703125" style="26" customWidth="1"/>
    <col min="5129" max="5131" width="15.28515625" style="26" customWidth="1"/>
    <col min="5132" max="5135" width="15.140625" style="26" customWidth="1"/>
    <col min="5136" max="5138" width="0" style="26" hidden="1" customWidth="1"/>
    <col min="5139" max="5139" width="15.140625" style="26" customWidth="1"/>
    <col min="5140" max="5376" width="9.140625" style="26"/>
    <col min="5377" max="5377" width="9.28515625" style="26" customWidth="1"/>
    <col min="5378" max="5378" width="42.28515625" style="26" customWidth="1"/>
    <col min="5379" max="5379" width="17.7109375" style="26" customWidth="1"/>
    <col min="5380" max="5380" width="16.7109375" style="26" customWidth="1"/>
    <col min="5381" max="5381" width="11.85546875" style="26" customWidth="1"/>
    <col min="5382" max="5382" width="19" style="26" customWidth="1"/>
    <col min="5383" max="5383" width="16.7109375" style="26" customWidth="1"/>
    <col min="5384" max="5384" width="18.5703125" style="26" customWidth="1"/>
    <col min="5385" max="5387" width="15.28515625" style="26" customWidth="1"/>
    <col min="5388" max="5391" width="15.140625" style="26" customWidth="1"/>
    <col min="5392" max="5394" width="0" style="26" hidden="1" customWidth="1"/>
    <col min="5395" max="5395" width="15.140625" style="26" customWidth="1"/>
    <col min="5396" max="5632" width="9.140625" style="26"/>
    <col min="5633" max="5633" width="9.28515625" style="26" customWidth="1"/>
    <col min="5634" max="5634" width="42.28515625" style="26" customWidth="1"/>
    <col min="5635" max="5635" width="17.7109375" style="26" customWidth="1"/>
    <col min="5636" max="5636" width="16.7109375" style="26" customWidth="1"/>
    <col min="5637" max="5637" width="11.85546875" style="26" customWidth="1"/>
    <col min="5638" max="5638" width="19" style="26" customWidth="1"/>
    <col min="5639" max="5639" width="16.7109375" style="26" customWidth="1"/>
    <col min="5640" max="5640" width="18.5703125" style="26" customWidth="1"/>
    <col min="5641" max="5643" width="15.28515625" style="26" customWidth="1"/>
    <col min="5644" max="5647" width="15.140625" style="26" customWidth="1"/>
    <col min="5648" max="5650" width="0" style="26" hidden="1" customWidth="1"/>
    <col min="5651" max="5651" width="15.140625" style="26" customWidth="1"/>
    <col min="5652" max="5888" width="9.140625" style="26"/>
    <col min="5889" max="5889" width="9.28515625" style="26" customWidth="1"/>
    <col min="5890" max="5890" width="42.28515625" style="26" customWidth="1"/>
    <col min="5891" max="5891" width="17.7109375" style="26" customWidth="1"/>
    <col min="5892" max="5892" width="16.7109375" style="26" customWidth="1"/>
    <col min="5893" max="5893" width="11.85546875" style="26" customWidth="1"/>
    <col min="5894" max="5894" width="19" style="26" customWidth="1"/>
    <col min="5895" max="5895" width="16.7109375" style="26" customWidth="1"/>
    <col min="5896" max="5896" width="18.5703125" style="26" customWidth="1"/>
    <col min="5897" max="5899" width="15.28515625" style="26" customWidth="1"/>
    <col min="5900" max="5903" width="15.140625" style="26" customWidth="1"/>
    <col min="5904" max="5906" width="0" style="26" hidden="1" customWidth="1"/>
    <col min="5907" max="5907" width="15.140625" style="26" customWidth="1"/>
    <col min="5908" max="6144" width="9.140625" style="26"/>
    <col min="6145" max="6145" width="9.28515625" style="26" customWidth="1"/>
    <col min="6146" max="6146" width="42.28515625" style="26" customWidth="1"/>
    <col min="6147" max="6147" width="17.7109375" style="26" customWidth="1"/>
    <col min="6148" max="6148" width="16.7109375" style="26" customWidth="1"/>
    <col min="6149" max="6149" width="11.85546875" style="26" customWidth="1"/>
    <col min="6150" max="6150" width="19" style="26" customWidth="1"/>
    <col min="6151" max="6151" width="16.7109375" style="26" customWidth="1"/>
    <col min="6152" max="6152" width="18.5703125" style="26" customWidth="1"/>
    <col min="6153" max="6155" width="15.28515625" style="26" customWidth="1"/>
    <col min="6156" max="6159" width="15.140625" style="26" customWidth="1"/>
    <col min="6160" max="6162" width="0" style="26" hidden="1" customWidth="1"/>
    <col min="6163" max="6163" width="15.140625" style="26" customWidth="1"/>
    <col min="6164" max="6400" width="9.140625" style="26"/>
    <col min="6401" max="6401" width="9.28515625" style="26" customWidth="1"/>
    <col min="6402" max="6402" width="42.28515625" style="26" customWidth="1"/>
    <col min="6403" max="6403" width="17.7109375" style="26" customWidth="1"/>
    <col min="6404" max="6404" width="16.7109375" style="26" customWidth="1"/>
    <col min="6405" max="6405" width="11.85546875" style="26" customWidth="1"/>
    <col min="6406" max="6406" width="19" style="26" customWidth="1"/>
    <col min="6407" max="6407" width="16.7109375" style="26" customWidth="1"/>
    <col min="6408" max="6408" width="18.5703125" style="26" customWidth="1"/>
    <col min="6409" max="6411" width="15.28515625" style="26" customWidth="1"/>
    <col min="6412" max="6415" width="15.140625" style="26" customWidth="1"/>
    <col min="6416" max="6418" width="0" style="26" hidden="1" customWidth="1"/>
    <col min="6419" max="6419" width="15.140625" style="26" customWidth="1"/>
    <col min="6420" max="6656" width="9.140625" style="26"/>
    <col min="6657" max="6657" width="9.28515625" style="26" customWidth="1"/>
    <col min="6658" max="6658" width="42.28515625" style="26" customWidth="1"/>
    <col min="6659" max="6659" width="17.7109375" style="26" customWidth="1"/>
    <col min="6660" max="6660" width="16.7109375" style="26" customWidth="1"/>
    <col min="6661" max="6661" width="11.85546875" style="26" customWidth="1"/>
    <col min="6662" max="6662" width="19" style="26" customWidth="1"/>
    <col min="6663" max="6663" width="16.7109375" style="26" customWidth="1"/>
    <col min="6664" max="6664" width="18.5703125" style="26" customWidth="1"/>
    <col min="6665" max="6667" width="15.28515625" style="26" customWidth="1"/>
    <col min="6668" max="6671" width="15.140625" style="26" customWidth="1"/>
    <col min="6672" max="6674" width="0" style="26" hidden="1" customWidth="1"/>
    <col min="6675" max="6675" width="15.140625" style="26" customWidth="1"/>
    <col min="6676" max="6912" width="9.140625" style="26"/>
    <col min="6913" max="6913" width="9.28515625" style="26" customWidth="1"/>
    <col min="6914" max="6914" width="42.28515625" style="26" customWidth="1"/>
    <col min="6915" max="6915" width="17.7109375" style="26" customWidth="1"/>
    <col min="6916" max="6916" width="16.7109375" style="26" customWidth="1"/>
    <col min="6917" max="6917" width="11.85546875" style="26" customWidth="1"/>
    <col min="6918" max="6918" width="19" style="26" customWidth="1"/>
    <col min="6919" max="6919" width="16.7109375" style="26" customWidth="1"/>
    <col min="6920" max="6920" width="18.5703125" style="26" customWidth="1"/>
    <col min="6921" max="6923" width="15.28515625" style="26" customWidth="1"/>
    <col min="6924" max="6927" width="15.140625" style="26" customWidth="1"/>
    <col min="6928" max="6930" width="0" style="26" hidden="1" customWidth="1"/>
    <col min="6931" max="6931" width="15.140625" style="26" customWidth="1"/>
    <col min="6932" max="7168" width="9.140625" style="26"/>
    <col min="7169" max="7169" width="9.28515625" style="26" customWidth="1"/>
    <col min="7170" max="7170" width="42.28515625" style="26" customWidth="1"/>
    <col min="7171" max="7171" width="17.7109375" style="26" customWidth="1"/>
    <col min="7172" max="7172" width="16.7109375" style="26" customWidth="1"/>
    <col min="7173" max="7173" width="11.85546875" style="26" customWidth="1"/>
    <col min="7174" max="7174" width="19" style="26" customWidth="1"/>
    <col min="7175" max="7175" width="16.7109375" style="26" customWidth="1"/>
    <col min="7176" max="7176" width="18.5703125" style="26" customWidth="1"/>
    <col min="7177" max="7179" width="15.28515625" style="26" customWidth="1"/>
    <col min="7180" max="7183" width="15.140625" style="26" customWidth="1"/>
    <col min="7184" max="7186" width="0" style="26" hidden="1" customWidth="1"/>
    <col min="7187" max="7187" width="15.140625" style="26" customWidth="1"/>
    <col min="7188" max="7424" width="9.140625" style="26"/>
    <col min="7425" max="7425" width="9.28515625" style="26" customWidth="1"/>
    <col min="7426" max="7426" width="42.28515625" style="26" customWidth="1"/>
    <col min="7427" max="7427" width="17.7109375" style="26" customWidth="1"/>
    <col min="7428" max="7428" width="16.7109375" style="26" customWidth="1"/>
    <col min="7429" max="7429" width="11.85546875" style="26" customWidth="1"/>
    <col min="7430" max="7430" width="19" style="26" customWidth="1"/>
    <col min="7431" max="7431" width="16.7109375" style="26" customWidth="1"/>
    <col min="7432" max="7432" width="18.5703125" style="26" customWidth="1"/>
    <col min="7433" max="7435" width="15.28515625" style="26" customWidth="1"/>
    <col min="7436" max="7439" width="15.140625" style="26" customWidth="1"/>
    <col min="7440" max="7442" width="0" style="26" hidden="1" customWidth="1"/>
    <col min="7443" max="7443" width="15.140625" style="26" customWidth="1"/>
    <col min="7444" max="7680" width="9.140625" style="26"/>
    <col min="7681" max="7681" width="9.28515625" style="26" customWidth="1"/>
    <col min="7682" max="7682" width="42.28515625" style="26" customWidth="1"/>
    <col min="7683" max="7683" width="17.7109375" style="26" customWidth="1"/>
    <col min="7684" max="7684" width="16.7109375" style="26" customWidth="1"/>
    <col min="7685" max="7685" width="11.85546875" style="26" customWidth="1"/>
    <col min="7686" max="7686" width="19" style="26" customWidth="1"/>
    <col min="7687" max="7687" width="16.7109375" style="26" customWidth="1"/>
    <col min="7688" max="7688" width="18.5703125" style="26" customWidth="1"/>
    <col min="7689" max="7691" width="15.28515625" style="26" customWidth="1"/>
    <col min="7692" max="7695" width="15.140625" style="26" customWidth="1"/>
    <col min="7696" max="7698" width="0" style="26" hidden="1" customWidth="1"/>
    <col min="7699" max="7699" width="15.140625" style="26" customWidth="1"/>
    <col min="7700" max="7936" width="9.140625" style="26"/>
    <col min="7937" max="7937" width="9.28515625" style="26" customWidth="1"/>
    <col min="7938" max="7938" width="42.28515625" style="26" customWidth="1"/>
    <col min="7939" max="7939" width="17.7109375" style="26" customWidth="1"/>
    <col min="7940" max="7940" width="16.7109375" style="26" customWidth="1"/>
    <col min="7941" max="7941" width="11.85546875" style="26" customWidth="1"/>
    <col min="7942" max="7942" width="19" style="26" customWidth="1"/>
    <col min="7943" max="7943" width="16.7109375" style="26" customWidth="1"/>
    <col min="7944" max="7944" width="18.5703125" style="26" customWidth="1"/>
    <col min="7945" max="7947" width="15.28515625" style="26" customWidth="1"/>
    <col min="7948" max="7951" width="15.140625" style="26" customWidth="1"/>
    <col min="7952" max="7954" width="0" style="26" hidden="1" customWidth="1"/>
    <col min="7955" max="7955" width="15.140625" style="26" customWidth="1"/>
    <col min="7956" max="8192" width="9.140625" style="26"/>
    <col min="8193" max="8193" width="9.28515625" style="26" customWidth="1"/>
    <col min="8194" max="8194" width="42.28515625" style="26" customWidth="1"/>
    <col min="8195" max="8195" width="17.7109375" style="26" customWidth="1"/>
    <col min="8196" max="8196" width="16.7109375" style="26" customWidth="1"/>
    <col min="8197" max="8197" width="11.85546875" style="26" customWidth="1"/>
    <col min="8198" max="8198" width="19" style="26" customWidth="1"/>
    <col min="8199" max="8199" width="16.7109375" style="26" customWidth="1"/>
    <col min="8200" max="8200" width="18.5703125" style="26" customWidth="1"/>
    <col min="8201" max="8203" width="15.28515625" style="26" customWidth="1"/>
    <col min="8204" max="8207" width="15.140625" style="26" customWidth="1"/>
    <col min="8208" max="8210" width="0" style="26" hidden="1" customWidth="1"/>
    <col min="8211" max="8211" width="15.140625" style="26" customWidth="1"/>
    <col min="8212" max="8448" width="9.140625" style="26"/>
    <col min="8449" max="8449" width="9.28515625" style="26" customWidth="1"/>
    <col min="8450" max="8450" width="42.28515625" style="26" customWidth="1"/>
    <col min="8451" max="8451" width="17.7109375" style="26" customWidth="1"/>
    <col min="8452" max="8452" width="16.7109375" style="26" customWidth="1"/>
    <col min="8453" max="8453" width="11.85546875" style="26" customWidth="1"/>
    <col min="8454" max="8454" width="19" style="26" customWidth="1"/>
    <col min="8455" max="8455" width="16.7109375" style="26" customWidth="1"/>
    <col min="8456" max="8456" width="18.5703125" style="26" customWidth="1"/>
    <col min="8457" max="8459" width="15.28515625" style="26" customWidth="1"/>
    <col min="8460" max="8463" width="15.140625" style="26" customWidth="1"/>
    <col min="8464" max="8466" width="0" style="26" hidden="1" customWidth="1"/>
    <col min="8467" max="8467" width="15.140625" style="26" customWidth="1"/>
    <col min="8468" max="8704" width="9.140625" style="26"/>
    <col min="8705" max="8705" width="9.28515625" style="26" customWidth="1"/>
    <col min="8706" max="8706" width="42.28515625" style="26" customWidth="1"/>
    <col min="8707" max="8707" width="17.7109375" style="26" customWidth="1"/>
    <col min="8708" max="8708" width="16.7109375" style="26" customWidth="1"/>
    <col min="8709" max="8709" width="11.85546875" style="26" customWidth="1"/>
    <col min="8710" max="8710" width="19" style="26" customWidth="1"/>
    <col min="8711" max="8711" width="16.7109375" style="26" customWidth="1"/>
    <col min="8712" max="8712" width="18.5703125" style="26" customWidth="1"/>
    <col min="8713" max="8715" width="15.28515625" style="26" customWidth="1"/>
    <col min="8716" max="8719" width="15.140625" style="26" customWidth="1"/>
    <col min="8720" max="8722" width="0" style="26" hidden="1" customWidth="1"/>
    <col min="8723" max="8723" width="15.140625" style="26" customWidth="1"/>
    <col min="8724" max="8960" width="9.140625" style="26"/>
    <col min="8961" max="8961" width="9.28515625" style="26" customWidth="1"/>
    <col min="8962" max="8962" width="42.28515625" style="26" customWidth="1"/>
    <col min="8963" max="8963" width="17.7109375" style="26" customWidth="1"/>
    <col min="8964" max="8964" width="16.7109375" style="26" customWidth="1"/>
    <col min="8965" max="8965" width="11.85546875" style="26" customWidth="1"/>
    <col min="8966" max="8966" width="19" style="26" customWidth="1"/>
    <col min="8967" max="8967" width="16.7109375" style="26" customWidth="1"/>
    <col min="8968" max="8968" width="18.5703125" style="26" customWidth="1"/>
    <col min="8969" max="8971" width="15.28515625" style="26" customWidth="1"/>
    <col min="8972" max="8975" width="15.140625" style="26" customWidth="1"/>
    <col min="8976" max="8978" width="0" style="26" hidden="1" customWidth="1"/>
    <col min="8979" max="8979" width="15.140625" style="26" customWidth="1"/>
    <col min="8980" max="9216" width="9.140625" style="26"/>
    <col min="9217" max="9217" width="9.28515625" style="26" customWidth="1"/>
    <col min="9218" max="9218" width="42.28515625" style="26" customWidth="1"/>
    <col min="9219" max="9219" width="17.7109375" style="26" customWidth="1"/>
    <col min="9220" max="9220" width="16.7109375" style="26" customWidth="1"/>
    <col min="9221" max="9221" width="11.85546875" style="26" customWidth="1"/>
    <col min="9222" max="9222" width="19" style="26" customWidth="1"/>
    <col min="9223" max="9223" width="16.7109375" style="26" customWidth="1"/>
    <col min="9224" max="9224" width="18.5703125" style="26" customWidth="1"/>
    <col min="9225" max="9227" width="15.28515625" style="26" customWidth="1"/>
    <col min="9228" max="9231" width="15.140625" style="26" customWidth="1"/>
    <col min="9232" max="9234" width="0" style="26" hidden="1" customWidth="1"/>
    <col min="9235" max="9235" width="15.140625" style="26" customWidth="1"/>
    <col min="9236" max="9472" width="9.140625" style="26"/>
    <col min="9473" max="9473" width="9.28515625" style="26" customWidth="1"/>
    <col min="9474" max="9474" width="42.28515625" style="26" customWidth="1"/>
    <col min="9475" max="9475" width="17.7109375" style="26" customWidth="1"/>
    <col min="9476" max="9476" width="16.7109375" style="26" customWidth="1"/>
    <col min="9477" max="9477" width="11.85546875" style="26" customWidth="1"/>
    <col min="9478" max="9478" width="19" style="26" customWidth="1"/>
    <col min="9479" max="9479" width="16.7109375" style="26" customWidth="1"/>
    <col min="9480" max="9480" width="18.5703125" style="26" customWidth="1"/>
    <col min="9481" max="9483" width="15.28515625" style="26" customWidth="1"/>
    <col min="9484" max="9487" width="15.140625" style="26" customWidth="1"/>
    <col min="9488" max="9490" width="0" style="26" hidden="1" customWidth="1"/>
    <col min="9491" max="9491" width="15.140625" style="26" customWidth="1"/>
    <col min="9492" max="9728" width="9.140625" style="26"/>
    <col min="9729" max="9729" width="9.28515625" style="26" customWidth="1"/>
    <col min="9730" max="9730" width="42.28515625" style="26" customWidth="1"/>
    <col min="9731" max="9731" width="17.7109375" style="26" customWidth="1"/>
    <col min="9732" max="9732" width="16.7109375" style="26" customWidth="1"/>
    <col min="9733" max="9733" width="11.85546875" style="26" customWidth="1"/>
    <col min="9734" max="9734" width="19" style="26" customWidth="1"/>
    <col min="9735" max="9735" width="16.7109375" style="26" customWidth="1"/>
    <col min="9736" max="9736" width="18.5703125" style="26" customWidth="1"/>
    <col min="9737" max="9739" width="15.28515625" style="26" customWidth="1"/>
    <col min="9740" max="9743" width="15.140625" style="26" customWidth="1"/>
    <col min="9744" max="9746" width="0" style="26" hidden="1" customWidth="1"/>
    <col min="9747" max="9747" width="15.140625" style="26" customWidth="1"/>
    <col min="9748" max="9984" width="9.140625" style="26"/>
    <col min="9985" max="9985" width="9.28515625" style="26" customWidth="1"/>
    <col min="9986" max="9986" width="42.28515625" style="26" customWidth="1"/>
    <col min="9987" max="9987" width="17.7109375" style="26" customWidth="1"/>
    <col min="9988" max="9988" width="16.7109375" style="26" customWidth="1"/>
    <col min="9989" max="9989" width="11.85546875" style="26" customWidth="1"/>
    <col min="9990" max="9990" width="19" style="26" customWidth="1"/>
    <col min="9991" max="9991" width="16.7109375" style="26" customWidth="1"/>
    <col min="9992" max="9992" width="18.5703125" style="26" customWidth="1"/>
    <col min="9993" max="9995" width="15.28515625" style="26" customWidth="1"/>
    <col min="9996" max="9999" width="15.140625" style="26" customWidth="1"/>
    <col min="10000" max="10002" width="0" style="26" hidden="1" customWidth="1"/>
    <col min="10003" max="10003" width="15.140625" style="26" customWidth="1"/>
    <col min="10004" max="10240" width="9.140625" style="26"/>
    <col min="10241" max="10241" width="9.28515625" style="26" customWidth="1"/>
    <col min="10242" max="10242" width="42.28515625" style="26" customWidth="1"/>
    <col min="10243" max="10243" width="17.7109375" style="26" customWidth="1"/>
    <col min="10244" max="10244" width="16.7109375" style="26" customWidth="1"/>
    <col min="10245" max="10245" width="11.85546875" style="26" customWidth="1"/>
    <col min="10246" max="10246" width="19" style="26" customWidth="1"/>
    <col min="10247" max="10247" width="16.7109375" style="26" customWidth="1"/>
    <col min="10248" max="10248" width="18.5703125" style="26" customWidth="1"/>
    <col min="10249" max="10251" width="15.28515625" style="26" customWidth="1"/>
    <col min="10252" max="10255" width="15.140625" style="26" customWidth="1"/>
    <col min="10256" max="10258" width="0" style="26" hidden="1" customWidth="1"/>
    <col min="10259" max="10259" width="15.140625" style="26" customWidth="1"/>
    <col min="10260" max="10496" width="9.140625" style="26"/>
    <col min="10497" max="10497" width="9.28515625" style="26" customWidth="1"/>
    <col min="10498" max="10498" width="42.28515625" style="26" customWidth="1"/>
    <col min="10499" max="10499" width="17.7109375" style="26" customWidth="1"/>
    <col min="10500" max="10500" width="16.7109375" style="26" customWidth="1"/>
    <col min="10501" max="10501" width="11.85546875" style="26" customWidth="1"/>
    <col min="10502" max="10502" width="19" style="26" customWidth="1"/>
    <col min="10503" max="10503" width="16.7109375" style="26" customWidth="1"/>
    <col min="10504" max="10504" width="18.5703125" style="26" customWidth="1"/>
    <col min="10505" max="10507" width="15.28515625" style="26" customWidth="1"/>
    <col min="10508" max="10511" width="15.140625" style="26" customWidth="1"/>
    <col min="10512" max="10514" width="0" style="26" hidden="1" customWidth="1"/>
    <col min="10515" max="10515" width="15.140625" style="26" customWidth="1"/>
    <col min="10516" max="10752" width="9.140625" style="26"/>
    <col min="10753" max="10753" width="9.28515625" style="26" customWidth="1"/>
    <col min="10754" max="10754" width="42.28515625" style="26" customWidth="1"/>
    <col min="10755" max="10755" width="17.7109375" style="26" customWidth="1"/>
    <col min="10756" max="10756" width="16.7109375" style="26" customWidth="1"/>
    <col min="10757" max="10757" width="11.85546875" style="26" customWidth="1"/>
    <col min="10758" max="10758" width="19" style="26" customWidth="1"/>
    <col min="10759" max="10759" width="16.7109375" style="26" customWidth="1"/>
    <col min="10760" max="10760" width="18.5703125" style="26" customWidth="1"/>
    <col min="10761" max="10763" width="15.28515625" style="26" customWidth="1"/>
    <col min="10764" max="10767" width="15.140625" style="26" customWidth="1"/>
    <col min="10768" max="10770" width="0" style="26" hidden="1" customWidth="1"/>
    <col min="10771" max="10771" width="15.140625" style="26" customWidth="1"/>
    <col min="10772" max="11008" width="9.140625" style="26"/>
    <col min="11009" max="11009" width="9.28515625" style="26" customWidth="1"/>
    <col min="11010" max="11010" width="42.28515625" style="26" customWidth="1"/>
    <col min="11011" max="11011" width="17.7109375" style="26" customWidth="1"/>
    <col min="11012" max="11012" width="16.7109375" style="26" customWidth="1"/>
    <col min="11013" max="11013" width="11.85546875" style="26" customWidth="1"/>
    <col min="11014" max="11014" width="19" style="26" customWidth="1"/>
    <col min="11015" max="11015" width="16.7109375" style="26" customWidth="1"/>
    <col min="11016" max="11016" width="18.5703125" style="26" customWidth="1"/>
    <col min="11017" max="11019" width="15.28515625" style="26" customWidth="1"/>
    <col min="11020" max="11023" width="15.140625" style="26" customWidth="1"/>
    <col min="11024" max="11026" width="0" style="26" hidden="1" customWidth="1"/>
    <col min="11027" max="11027" width="15.140625" style="26" customWidth="1"/>
    <col min="11028" max="11264" width="9.140625" style="26"/>
    <col min="11265" max="11265" width="9.28515625" style="26" customWidth="1"/>
    <col min="11266" max="11266" width="42.28515625" style="26" customWidth="1"/>
    <col min="11267" max="11267" width="17.7109375" style="26" customWidth="1"/>
    <col min="11268" max="11268" width="16.7109375" style="26" customWidth="1"/>
    <col min="11269" max="11269" width="11.85546875" style="26" customWidth="1"/>
    <col min="11270" max="11270" width="19" style="26" customWidth="1"/>
    <col min="11271" max="11271" width="16.7109375" style="26" customWidth="1"/>
    <col min="11272" max="11272" width="18.5703125" style="26" customWidth="1"/>
    <col min="11273" max="11275" width="15.28515625" style="26" customWidth="1"/>
    <col min="11276" max="11279" width="15.140625" style="26" customWidth="1"/>
    <col min="11280" max="11282" width="0" style="26" hidden="1" customWidth="1"/>
    <col min="11283" max="11283" width="15.140625" style="26" customWidth="1"/>
    <col min="11284" max="11520" width="9.140625" style="26"/>
    <col min="11521" max="11521" width="9.28515625" style="26" customWidth="1"/>
    <col min="11522" max="11522" width="42.28515625" style="26" customWidth="1"/>
    <col min="11523" max="11523" width="17.7109375" style="26" customWidth="1"/>
    <col min="11524" max="11524" width="16.7109375" style="26" customWidth="1"/>
    <col min="11525" max="11525" width="11.85546875" style="26" customWidth="1"/>
    <col min="11526" max="11526" width="19" style="26" customWidth="1"/>
    <col min="11527" max="11527" width="16.7109375" style="26" customWidth="1"/>
    <col min="11528" max="11528" width="18.5703125" style="26" customWidth="1"/>
    <col min="11529" max="11531" width="15.28515625" style="26" customWidth="1"/>
    <col min="11532" max="11535" width="15.140625" style="26" customWidth="1"/>
    <col min="11536" max="11538" width="0" style="26" hidden="1" customWidth="1"/>
    <col min="11539" max="11539" width="15.140625" style="26" customWidth="1"/>
    <col min="11540" max="11776" width="9.140625" style="26"/>
    <col min="11777" max="11777" width="9.28515625" style="26" customWidth="1"/>
    <col min="11778" max="11778" width="42.28515625" style="26" customWidth="1"/>
    <col min="11779" max="11779" width="17.7109375" style="26" customWidth="1"/>
    <col min="11780" max="11780" width="16.7109375" style="26" customWidth="1"/>
    <col min="11781" max="11781" width="11.85546875" style="26" customWidth="1"/>
    <col min="11782" max="11782" width="19" style="26" customWidth="1"/>
    <col min="11783" max="11783" width="16.7109375" style="26" customWidth="1"/>
    <col min="11784" max="11784" width="18.5703125" style="26" customWidth="1"/>
    <col min="11785" max="11787" width="15.28515625" style="26" customWidth="1"/>
    <col min="11788" max="11791" width="15.140625" style="26" customWidth="1"/>
    <col min="11792" max="11794" width="0" style="26" hidden="1" customWidth="1"/>
    <col min="11795" max="11795" width="15.140625" style="26" customWidth="1"/>
    <col min="11796" max="12032" width="9.140625" style="26"/>
    <col min="12033" max="12033" width="9.28515625" style="26" customWidth="1"/>
    <col min="12034" max="12034" width="42.28515625" style="26" customWidth="1"/>
    <col min="12035" max="12035" width="17.7109375" style="26" customWidth="1"/>
    <col min="12036" max="12036" width="16.7109375" style="26" customWidth="1"/>
    <col min="12037" max="12037" width="11.85546875" style="26" customWidth="1"/>
    <col min="12038" max="12038" width="19" style="26" customWidth="1"/>
    <col min="12039" max="12039" width="16.7109375" style="26" customWidth="1"/>
    <col min="12040" max="12040" width="18.5703125" style="26" customWidth="1"/>
    <col min="12041" max="12043" width="15.28515625" style="26" customWidth="1"/>
    <col min="12044" max="12047" width="15.140625" style="26" customWidth="1"/>
    <col min="12048" max="12050" width="0" style="26" hidden="1" customWidth="1"/>
    <col min="12051" max="12051" width="15.140625" style="26" customWidth="1"/>
    <col min="12052" max="12288" width="9.140625" style="26"/>
    <col min="12289" max="12289" width="9.28515625" style="26" customWidth="1"/>
    <col min="12290" max="12290" width="42.28515625" style="26" customWidth="1"/>
    <col min="12291" max="12291" width="17.7109375" style="26" customWidth="1"/>
    <col min="12292" max="12292" width="16.7109375" style="26" customWidth="1"/>
    <col min="12293" max="12293" width="11.85546875" style="26" customWidth="1"/>
    <col min="12294" max="12294" width="19" style="26" customWidth="1"/>
    <col min="12295" max="12295" width="16.7109375" style="26" customWidth="1"/>
    <col min="12296" max="12296" width="18.5703125" style="26" customWidth="1"/>
    <col min="12297" max="12299" width="15.28515625" style="26" customWidth="1"/>
    <col min="12300" max="12303" width="15.140625" style="26" customWidth="1"/>
    <col min="12304" max="12306" width="0" style="26" hidden="1" customWidth="1"/>
    <col min="12307" max="12307" width="15.140625" style="26" customWidth="1"/>
    <col min="12308" max="12544" width="9.140625" style="26"/>
    <col min="12545" max="12545" width="9.28515625" style="26" customWidth="1"/>
    <col min="12546" max="12546" width="42.28515625" style="26" customWidth="1"/>
    <col min="12547" max="12547" width="17.7109375" style="26" customWidth="1"/>
    <col min="12548" max="12548" width="16.7109375" style="26" customWidth="1"/>
    <col min="12549" max="12549" width="11.85546875" style="26" customWidth="1"/>
    <col min="12550" max="12550" width="19" style="26" customWidth="1"/>
    <col min="12551" max="12551" width="16.7109375" style="26" customWidth="1"/>
    <col min="12552" max="12552" width="18.5703125" style="26" customWidth="1"/>
    <col min="12553" max="12555" width="15.28515625" style="26" customWidth="1"/>
    <col min="12556" max="12559" width="15.140625" style="26" customWidth="1"/>
    <col min="12560" max="12562" width="0" style="26" hidden="1" customWidth="1"/>
    <col min="12563" max="12563" width="15.140625" style="26" customWidth="1"/>
    <col min="12564" max="12800" width="9.140625" style="26"/>
    <col min="12801" max="12801" width="9.28515625" style="26" customWidth="1"/>
    <col min="12802" max="12802" width="42.28515625" style="26" customWidth="1"/>
    <col min="12803" max="12803" width="17.7109375" style="26" customWidth="1"/>
    <col min="12804" max="12804" width="16.7109375" style="26" customWidth="1"/>
    <col min="12805" max="12805" width="11.85546875" style="26" customWidth="1"/>
    <col min="12806" max="12806" width="19" style="26" customWidth="1"/>
    <col min="12807" max="12807" width="16.7109375" style="26" customWidth="1"/>
    <col min="12808" max="12808" width="18.5703125" style="26" customWidth="1"/>
    <col min="12809" max="12811" width="15.28515625" style="26" customWidth="1"/>
    <col min="12812" max="12815" width="15.140625" style="26" customWidth="1"/>
    <col min="12816" max="12818" width="0" style="26" hidden="1" customWidth="1"/>
    <col min="12819" max="12819" width="15.140625" style="26" customWidth="1"/>
    <col min="12820" max="13056" width="9.140625" style="26"/>
    <col min="13057" max="13057" width="9.28515625" style="26" customWidth="1"/>
    <col min="13058" max="13058" width="42.28515625" style="26" customWidth="1"/>
    <col min="13059" max="13059" width="17.7109375" style="26" customWidth="1"/>
    <col min="13060" max="13060" width="16.7109375" style="26" customWidth="1"/>
    <col min="13061" max="13061" width="11.85546875" style="26" customWidth="1"/>
    <col min="13062" max="13062" width="19" style="26" customWidth="1"/>
    <col min="13063" max="13063" width="16.7109375" style="26" customWidth="1"/>
    <col min="13064" max="13064" width="18.5703125" style="26" customWidth="1"/>
    <col min="13065" max="13067" width="15.28515625" style="26" customWidth="1"/>
    <col min="13068" max="13071" width="15.140625" style="26" customWidth="1"/>
    <col min="13072" max="13074" width="0" style="26" hidden="1" customWidth="1"/>
    <col min="13075" max="13075" width="15.140625" style="26" customWidth="1"/>
    <col min="13076" max="13312" width="9.140625" style="26"/>
    <col min="13313" max="13313" width="9.28515625" style="26" customWidth="1"/>
    <col min="13314" max="13314" width="42.28515625" style="26" customWidth="1"/>
    <col min="13315" max="13315" width="17.7109375" style="26" customWidth="1"/>
    <col min="13316" max="13316" width="16.7109375" style="26" customWidth="1"/>
    <col min="13317" max="13317" width="11.85546875" style="26" customWidth="1"/>
    <col min="13318" max="13318" width="19" style="26" customWidth="1"/>
    <col min="13319" max="13319" width="16.7109375" style="26" customWidth="1"/>
    <col min="13320" max="13320" width="18.5703125" style="26" customWidth="1"/>
    <col min="13321" max="13323" width="15.28515625" style="26" customWidth="1"/>
    <col min="13324" max="13327" width="15.140625" style="26" customWidth="1"/>
    <col min="13328" max="13330" width="0" style="26" hidden="1" customWidth="1"/>
    <col min="13331" max="13331" width="15.140625" style="26" customWidth="1"/>
    <col min="13332" max="13568" width="9.140625" style="26"/>
    <col min="13569" max="13569" width="9.28515625" style="26" customWidth="1"/>
    <col min="13570" max="13570" width="42.28515625" style="26" customWidth="1"/>
    <col min="13571" max="13571" width="17.7109375" style="26" customWidth="1"/>
    <col min="13572" max="13572" width="16.7109375" style="26" customWidth="1"/>
    <col min="13573" max="13573" width="11.85546875" style="26" customWidth="1"/>
    <col min="13574" max="13574" width="19" style="26" customWidth="1"/>
    <col min="13575" max="13575" width="16.7109375" style="26" customWidth="1"/>
    <col min="13576" max="13576" width="18.5703125" style="26" customWidth="1"/>
    <col min="13577" max="13579" width="15.28515625" style="26" customWidth="1"/>
    <col min="13580" max="13583" width="15.140625" style="26" customWidth="1"/>
    <col min="13584" max="13586" width="0" style="26" hidden="1" customWidth="1"/>
    <col min="13587" max="13587" width="15.140625" style="26" customWidth="1"/>
    <col min="13588" max="13824" width="9.140625" style="26"/>
    <col min="13825" max="13825" width="9.28515625" style="26" customWidth="1"/>
    <col min="13826" max="13826" width="42.28515625" style="26" customWidth="1"/>
    <col min="13827" max="13827" width="17.7109375" style="26" customWidth="1"/>
    <col min="13828" max="13828" width="16.7109375" style="26" customWidth="1"/>
    <col min="13829" max="13829" width="11.85546875" style="26" customWidth="1"/>
    <col min="13830" max="13830" width="19" style="26" customWidth="1"/>
    <col min="13831" max="13831" width="16.7109375" style="26" customWidth="1"/>
    <col min="13832" max="13832" width="18.5703125" style="26" customWidth="1"/>
    <col min="13833" max="13835" width="15.28515625" style="26" customWidth="1"/>
    <col min="13836" max="13839" width="15.140625" style="26" customWidth="1"/>
    <col min="13840" max="13842" width="0" style="26" hidden="1" customWidth="1"/>
    <col min="13843" max="13843" width="15.140625" style="26" customWidth="1"/>
    <col min="13844" max="14080" width="9.140625" style="26"/>
    <col min="14081" max="14081" width="9.28515625" style="26" customWidth="1"/>
    <col min="14082" max="14082" width="42.28515625" style="26" customWidth="1"/>
    <col min="14083" max="14083" width="17.7109375" style="26" customWidth="1"/>
    <col min="14084" max="14084" width="16.7109375" style="26" customWidth="1"/>
    <col min="14085" max="14085" width="11.85546875" style="26" customWidth="1"/>
    <col min="14086" max="14086" width="19" style="26" customWidth="1"/>
    <col min="14087" max="14087" width="16.7109375" style="26" customWidth="1"/>
    <col min="14088" max="14088" width="18.5703125" style="26" customWidth="1"/>
    <col min="14089" max="14091" width="15.28515625" style="26" customWidth="1"/>
    <col min="14092" max="14095" width="15.140625" style="26" customWidth="1"/>
    <col min="14096" max="14098" width="0" style="26" hidden="1" customWidth="1"/>
    <col min="14099" max="14099" width="15.140625" style="26" customWidth="1"/>
    <col min="14100" max="14336" width="9.140625" style="26"/>
    <col min="14337" max="14337" width="9.28515625" style="26" customWidth="1"/>
    <col min="14338" max="14338" width="42.28515625" style="26" customWidth="1"/>
    <col min="14339" max="14339" width="17.7109375" style="26" customWidth="1"/>
    <col min="14340" max="14340" width="16.7109375" style="26" customWidth="1"/>
    <col min="14341" max="14341" width="11.85546875" style="26" customWidth="1"/>
    <col min="14342" max="14342" width="19" style="26" customWidth="1"/>
    <col min="14343" max="14343" width="16.7109375" style="26" customWidth="1"/>
    <col min="14344" max="14344" width="18.5703125" style="26" customWidth="1"/>
    <col min="14345" max="14347" width="15.28515625" style="26" customWidth="1"/>
    <col min="14348" max="14351" width="15.140625" style="26" customWidth="1"/>
    <col min="14352" max="14354" width="0" style="26" hidden="1" customWidth="1"/>
    <col min="14355" max="14355" width="15.140625" style="26" customWidth="1"/>
    <col min="14356" max="14592" width="9.140625" style="26"/>
    <col min="14593" max="14593" width="9.28515625" style="26" customWidth="1"/>
    <col min="14594" max="14594" width="42.28515625" style="26" customWidth="1"/>
    <col min="14595" max="14595" width="17.7109375" style="26" customWidth="1"/>
    <col min="14596" max="14596" width="16.7109375" style="26" customWidth="1"/>
    <col min="14597" max="14597" width="11.85546875" style="26" customWidth="1"/>
    <col min="14598" max="14598" width="19" style="26" customWidth="1"/>
    <col min="14599" max="14599" width="16.7109375" style="26" customWidth="1"/>
    <col min="14600" max="14600" width="18.5703125" style="26" customWidth="1"/>
    <col min="14601" max="14603" width="15.28515625" style="26" customWidth="1"/>
    <col min="14604" max="14607" width="15.140625" style="26" customWidth="1"/>
    <col min="14608" max="14610" width="0" style="26" hidden="1" customWidth="1"/>
    <col min="14611" max="14611" width="15.140625" style="26" customWidth="1"/>
    <col min="14612" max="14848" width="9.140625" style="26"/>
    <col min="14849" max="14849" width="9.28515625" style="26" customWidth="1"/>
    <col min="14850" max="14850" width="42.28515625" style="26" customWidth="1"/>
    <col min="14851" max="14851" width="17.7109375" style="26" customWidth="1"/>
    <col min="14852" max="14852" width="16.7109375" style="26" customWidth="1"/>
    <col min="14853" max="14853" width="11.85546875" style="26" customWidth="1"/>
    <col min="14854" max="14854" width="19" style="26" customWidth="1"/>
    <col min="14855" max="14855" width="16.7109375" style="26" customWidth="1"/>
    <col min="14856" max="14856" width="18.5703125" style="26" customWidth="1"/>
    <col min="14857" max="14859" width="15.28515625" style="26" customWidth="1"/>
    <col min="14860" max="14863" width="15.140625" style="26" customWidth="1"/>
    <col min="14864" max="14866" width="0" style="26" hidden="1" customWidth="1"/>
    <col min="14867" max="14867" width="15.140625" style="26" customWidth="1"/>
    <col min="14868" max="15104" width="9.140625" style="26"/>
    <col min="15105" max="15105" width="9.28515625" style="26" customWidth="1"/>
    <col min="15106" max="15106" width="42.28515625" style="26" customWidth="1"/>
    <col min="15107" max="15107" width="17.7109375" style="26" customWidth="1"/>
    <col min="15108" max="15108" width="16.7109375" style="26" customWidth="1"/>
    <col min="15109" max="15109" width="11.85546875" style="26" customWidth="1"/>
    <col min="15110" max="15110" width="19" style="26" customWidth="1"/>
    <col min="15111" max="15111" width="16.7109375" style="26" customWidth="1"/>
    <col min="15112" max="15112" width="18.5703125" style="26" customWidth="1"/>
    <col min="15113" max="15115" width="15.28515625" style="26" customWidth="1"/>
    <col min="15116" max="15119" width="15.140625" style="26" customWidth="1"/>
    <col min="15120" max="15122" width="0" style="26" hidden="1" customWidth="1"/>
    <col min="15123" max="15123" width="15.140625" style="26" customWidth="1"/>
    <col min="15124" max="15360" width="9.140625" style="26"/>
    <col min="15361" max="15361" width="9.28515625" style="26" customWidth="1"/>
    <col min="15362" max="15362" width="42.28515625" style="26" customWidth="1"/>
    <col min="15363" max="15363" width="17.7109375" style="26" customWidth="1"/>
    <col min="15364" max="15364" width="16.7109375" style="26" customWidth="1"/>
    <col min="15365" max="15365" width="11.85546875" style="26" customWidth="1"/>
    <col min="15366" max="15366" width="19" style="26" customWidth="1"/>
    <col min="15367" max="15367" width="16.7109375" style="26" customWidth="1"/>
    <col min="15368" max="15368" width="18.5703125" style="26" customWidth="1"/>
    <col min="15369" max="15371" width="15.28515625" style="26" customWidth="1"/>
    <col min="15372" max="15375" width="15.140625" style="26" customWidth="1"/>
    <col min="15376" max="15378" width="0" style="26" hidden="1" customWidth="1"/>
    <col min="15379" max="15379" width="15.140625" style="26" customWidth="1"/>
    <col min="15380" max="15616" width="9.140625" style="26"/>
    <col min="15617" max="15617" width="9.28515625" style="26" customWidth="1"/>
    <col min="15618" max="15618" width="42.28515625" style="26" customWidth="1"/>
    <col min="15619" max="15619" width="17.7109375" style="26" customWidth="1"/>
    <col min="15620" max="15620" width="16.7109375" style="26" customWidth="1"/>
    <col min="15621" max="15621" width="11.85546875" style="26" customWidth="1"/>
    <col min="15622" max="15622" width="19" style="26" customWidth="1"/>
    <col min="15623" max="15623" width="16.7109375" style="26" customWidth="1"/>
    <col min="15624" max="15624" width="18.5703125" style="26" customWidth="1"/>
    <col min="15625" max="15627" width="15.28515625" style="26" customWidth="1"/>
    <col min="15628" max="15631" width="15.140625" style="26" customWidth="1"/>
    <col min="15632" max="15634" width="0" style="26" hidden="1" customWidth="1"/>
    <col min="15635" max="15635" width="15.140625" style="26" customWidth="1"/>
    <col min="15636" max="15872" width="9.140625" style="26"/>
    <col min="15873" max="15873" width="9.28515625" style="26" customWidth="1"/>
    <col min="15874" max="15874" width="42.28515625" style="26" customWidth="1"/>
    <col min="15875" max="15875" width="17.7109375" style="26" customWidth="1"/>
    <col min="15876" max="15876" width="16.7109375" style="26" customWidth="1"/>
    <col min="15877" max="15877" width="11.85546875" style="26" customWidth="1"/>
    <col min="15878" max="15878" width="19" style="26" customWidth="1"/>
    <col min="15879" max="15879" width="16.7109375" style="26" customWidth="1"/>
    <col min="15880" max="15880" width="18.5703125" style="26" customWidth="1"/>
    <col min="15881" max="15883" width="15.28515625" style="26" customWidth="1"/>
    <col min="15884" max="15887" width="15.140625" style="26" customWidth="1"/>
    <col min="15888" max="15890" width="0" style="26" hidden="1" customWidth="1"/>
    <col min="15891" max="15891" width="15.140625" style="26" customWidth="1"/>
    <col min="15892" max="16128" width="9.140625" style="26"/>
    <col min="16129" max="16129" width="9.28515625" style="26" customWidth="1"/>
    <col min="16130" max="16130" width="42.28515625" style="26" customWidth="1"/>
    <col min="16131" max="16131" width="17.7109375" style="26" customWidth="1"/>
    <col min="16132" max="16132" width="16.7109375" style="26" customWidth="1"/>
    <col min="16133" max="16133" width="11.85546875" style="26" customWidth="1"/>
    <col min="16134" max="16134" width="19" style="26" customWidth="1"/>
    <col min="16135" max="16135" width="16.7109375" style="26" customWidth="1"/>
    <col min="16136" max="16136" width="18.5703125" style="26" customWidth="1"/>
    <col min="16137" max="16139" width="15.28515625" style="26" customWidth="1"/>
    <col min="16140" max="16143" width="15.140625" style="26" customWidth="1"/>
    <col min="16144" max="16146" width="0" style="26" hidden="1" customWidth="1"/>
    <col min="16147" max="16147" width="15.140625" style="26" customWidth="1"/>
    <col min="16148" max="16384" width="9.140625" style="26"/>
  </cols>
  <sheetData>
    <row r="1" spans="1:8" x14ac:dyDescent="0.2">
      <c r="A1" s="220" t="s">
        <v>344</v>
      </c>
      <c r="B1" s="221"/>
      <c r="C1" s="221"/>
    </row>
    <row r="2" spans="1:8" x14ac:dyDescent="0.2">
      <c r="A2" s="220" t="s">
        <v>345</v>
      </c>
      <c r="B2" s="220"/>
      <c r="C2" s="220"/>
    </row>
    <row r="3" spans="1:8" ht="24" customHeight="1" x14ac:dyDescent="0.2">
      <c r="A3" s="237" t="s">
        <v>392</v>
      </c>
      <c r="B3" s="237"/>
      <c r="C3" s="237"/>
    </row>
    <row r="4" spans="1:8" x14ac:dyDescent="0.2">
      <c r="A4" s="238" t="s">
        <v>396</v>
      </c>
      <c r="B4" s="238"/>
      <c r="C4" s="238"/>
    </row>
    <row r="6" spans="1:8" ht="22.5" customHeight="1" x14ac:dyDescent="0.2">
      <c r="A6" s="239" t="s">
        <v>370</v>
      </c>
      <c r="B6" s="239"/>
      <c r="C6" s="239"/>
      <c r="D6" s="239"/>
      <c r="E6" s="239"/>
      <c r="F6" s="239"/>
      <c r="G6" s="239"/>
      <c r="H6" s="239"/>
    </row>
    <row r="7" spans="1:8" s="97" customFormat="1" ht="38.25" x14ac:dyDescent="0.25">
      <c r="A7" s="27" t="s">
        <v>88</v>
      </c>
      <c r="B7" s="28" t="s">
        <v>31</v>
      </c>
      <c r="C7" s="29" t="s">
        <v>356</v>
      </c>
      <c r="D7" s="30" t="s">
        <v>354</v>
      </c>
      <c r="E7" s="30" t="s">
        <v>355</v>
      </c>
      <c r="F7" s="30" t="s">
        <v>357</v>
      </c>
      <c r="G7" s="31" t="s">
        <v>0</v>
      </c>
      <c r="H7" s="35" t="s">
        <v>0</v>
      </c>
    </row>
    <row r="8" spans="1:8" s="100" customFormat="1" x14ac:dyDescent="0.2">
      <c r="A8" s="240">
        <v>1</v>
      </c>
      <c r="B8" s="241"/>
      <c r="C8" s="98">
        <v>2</v>
      </c>
      <c r="D8" s="99">
        <v>3</v>
      </c>
      <c r="E8" s="99">
        <v>4</v>
      </c>
      <c r="F8" s="99">
        <v>5</v>
      </c>
      <c r="G8" s="99" t="s">
        <v>4</v>
      </c>
      <c r="H8" s="34" t="s">
        <v>5</v>
      </c>
    </row>
    <row r="9" spans="1:8" x14ac:dyDescent="0.2">
      <c r="A9" s="37">
        <v>3</v>
      </c>
      <c r="B9" s="101" t="s">
        <v>89</v>
      </c>
      <c r="C9" s="102">
        <v>3010268</v>
      </c>
      <c r="D9" s="102">
        <f>SUM(D10+D21+D53+D62)</f>
        <v>6495785.1100000003</v>
      </c>
      <c r="E9" s="102">
        <f>SUM(E10,E21,E53,E57,E62)</f>
        <v>6696634.8200000012</v>
      </c>
      <c r="F9" s="102">
        <v>3398668.21</v>
      </c>
      <c r="G9" s="103">
        <f t="shared" ref="G9:G79" si="0">F9/C9*100</f>
        <v>112.90251266664629</v>
      </c>
      <c r="H9" s="40">
        <f>F9/E9*100</f>
        <v>50.751882122191027</v>
      </c>
    </row>
    <row r="10" spans="1:8" x14ac:dyDescent="0.2">
      <c r="A10" s="41">
        <v>31</v>
      </c>
      <c r="B10" s="104" t="s">
        <v>90</v>
      </c>
      <c r="C10" s="105">
        <f>SUM(C11,C15,C17)</f>
        <v>2352248</v>
      </c>
      <c r="D10" s="105">
        <f>D11+D15+D17</f>
        <v>4910733.83</v>
      </c>
      <c r="E10" s="105">
        <f>E11+E15+E17</f>
        <v>4911533.830000001</v>
      </c>
      <c r="F10" s="105">
        <f>SUM(F11,F15,F17)</f>
        <v>2457543.3400000003</v>
      </c>
      <c r="G10" s="106">
        <f t="shared" si="0"/>
        <v>104.47637068880493</v>
      </c>
      <c r="H10" s="44">
        <f>F10/E10*100</f>
        <v>50.036168436612392</v>
      </c>
    </row>
    <row r="11" spans="1:8" x14ac:dyDescent="0.2">
      <c r="A11" s="41">
        <v>311</v>
      </c>
      <c r="B11" s="104" t="s">
        <v>91</v>
      </c>
      <c r="C11" s="105">
        <f>SUM(C12:C14)</f>
        <v>1903214</v>
      </c>
      <c r="D11" s="105">
        <v>3938255.7</v>
      </c>
      <c r="E11" s="105">
        <v>3938770.72</v>
      </c>
      <c r="F11" s="105">
        <f>SUM(F12:F14)</f>
        <v>1991259.1800000002</v>
      </c>
      <c r="G11" s="106">
        <f t="shared" si="0"/>
        <v>104.62613137566244</v>
      </c>
      <c r="H11" s="44">
        <f>F11/E11*100</f>
        <v>50.555346364512431</v>
      </c>
    </row>
    <row r="12" spans="1:8" x14ac:dyDescent="0.2">
      <c r="A12" s="47">
        <v>3111</v>
      </c>
      <c r="B12" s="48" t="s">
        <v>92</v>
      </c>
      <c r="C12" s="107">
        <v>1867178</v>
      </c>
      <c r="D12" s="107"/>
      <c r="E12" s="107"/>
      <c r="F12" s="107">
        <v>1939375.06</v>
      </c>
      <c r="G12" s="106">
        <f t="shared" si="0"/>
        <v>103.86664045955982</v>
      </c>
      <c r="H12" s="44"/>
    </row>
    <row r="13" spans="1:8" x14ac:dyDescent="0.2">
      <c r="A13" s="47">
        <v>3113</v>
      </c>
      <c r="B13" s="48" t="s">
        <v>93</v>
      </c>
      <c r="C13" s="107">
        <v>7342</v>
      </c>
      <c r="D13" s="107"/>
      <c r="E13" s="107"/>
      <c r="F13" s="107">
        <v>7454.8</v>
      </c>
      <c r="G13" s="106">
        <f t="shared" si="0"/>
        <v>101.53636611277581</v>
      </c>
      <c r="H13" s="44"/>
    </row>
    <row r="14" spans="1:8" x14ac:dyDescent="0.2">
      <c r="A14" s="47">
        <v>3114</v>
      </c>
      <c r="B14" s="48" t="s">
        <v>94</v>
      </c>
      <c r="C14" s="107">
        <v>28694</v>
      </c>
      <c r="D14" s="107"/>
      <c r="E14" s="107"/>
      <c r="F14" s="107">
        <v>44429.32</v>
      </c>
      <c r="G14" s="106">
        <f t="shared" si="0"/>
        <v>154.83836342092422</v>
      </c>
      <c r="H14" s="44"/>
    </row>
    <row r="15" spans="1:8" x14ac:dyDescent="0.2">
      <c r="A15" s="41">
        <v>312</v>
      </c>
      <c r="B15" s="104" t="s">
        <v>95</v>
      </c>
      <c r="C15" s="105">
        <f>SUM(C16)</f>
        <v>131739</v>
      </c>
      <c r="D15" s="105">
        <v>325300</v>
      </c>
      <c r="E15" s="105">
        <v>325500</v>
      </c>
      <c r="F15" s="105">
        <f>SUM(F16)</f>
        <v>133309.98000000001</v>
      </c>
      <c r="G15" s="106">
        <f t="shared" si="0"/>
        <v>101.19249424999433</v>
      </c>
      <c r="H15" s="44">
        <f>F15/E15*100</f>
        <v>40.955447004608295</v>
      </c>
    </row>
    <row r="16" spans="1:8" x14ac:dyDescent="0.2">
      <c r="A16" s="47" t="s">
        <v>96</v>
      </c>
      <c r="B16" s="108" t="s">
        <v>95</v>
      </c>
      <c r="C16" s="107">
        <v>131739</v>
      </c>
      <c r="D16" s="107"/>
      <c r="E16" s="107"/>
      <c r="F16" s="107">
        <v>133309.98000000001</v>
      </c>
      <c r="G16" s="106">
        <f t="shared" si="0"/>
        <v>101.19249424999433</v>
      </c>
      <c r="H16" s="44"/>
    </row>
    <row r="17" spans="1:8" x14ac:dyDescent="0.2">
      <c r="A17" s="41">
        <v>313</v>
      </c>
      <c r="B17" s="104" t="s">
        <v>97</v>
      </c>
      <c r="C17" s="105">
        <f>SUM(C19:C20)</f>
        <v>317295</v>
      </c>
      <c r="D17" s="105">
        <v>647178.13</v>
      </c>
      <c r="E17" s="105">
        <v>647263.11</v>
      </c>
      <c r="F17" s="105">
        <f>SUM(F18:F20)</f>
        <v>332974.18</v>
      </c>
      <c r="G17" s="106">
        <f t="shared" si="0"/>
        <v>104.9415149939331</v>
      </c>
      <c r="H17" s="44">
        <f>F17/E17*100</f>
        <v>51.44340452215792</v>
      </c>
    </row>
    <row r="18" spans="1:8" x14ac:dyDescent="0.2">
      <c r="A18" s="47">
        <v>3131</v>
      </c>
      <c r="B18" s="108" t="s">
        <v>98</v>
      </c>
      <c r="C18" s="105"/>
      <c r="D18" s="105"/>
      <c r="E18" s="105"/>
      <c r="F18" s="107">
        <v>0</v>
      </c>
      <c r="G18" s="106"/>
      <c r="H18" s="44"/>
    </row>
    <row r="19" spans="1:8" ht="25.5" x14ac:dyDescent="0.2">
      <c r="A19" s="47">
        <v>3132</v>
      </c>
      <c r="B19" s="108" t="s">
        <v>99</v>
      </c>
      <c r="C19" s="107">
        <v>317295</v>
      </c>
      <c r="D19" s="107"/>
      <c r="E19" s="107"/>
      <c r="F19" s="107">
        <v>332974.18</v>
      </c>
      <c r="G19" s="106">
        <f t="shared" si="0"/>
        <v>104.9415149939331</v>
      </c>
      <c r="H19" s="44"/>
    </row>
    <row r="20" spans="1:8" ht="25.5" x14ac:dyDescent="0.2">
      <c r="A20" s="47">
        <v>3133</v>
      </c>
      <c r="B20" s="108" t="s">
        <v>100</v>
      </c>
      <c r="C20" s="107">
        <v>0</v>
      </c>
      <c r="D20" s="107"/>
      <c r="E20" s="107"/>
      <c r="F20" s="107">
        <v>0</v>
      </c>
      <c r="G20" s="106">
        <v>0</v>
      </c>
      <c r="H20" s="44"/>
    </row>
    <row r="21" spans="1:8" x14ac:dyDescent="0.2">
      <c r="A21" s="41">
        <v>32</v>
      </c>
      <c r="B21" s="104" t="s">
        <v>101</v>
      </c>
      <c r="C21" s="105">
        <f>SUM(C22,C27,C34,C44,C46)</f>
        <v>421733</v>
      </c>
      <c r="D21" s="105">
        <f>D22+D27+D34+D44+D46</f>
        <v>1016019.28</v>
      </c>
      <c r="E21" s="105">
        <f>E22+E27+E34+E44+E46</f>
        <v>1346813.44</v>
      </c>
      <c r="F21" s="105">
        <f>SUM(F22,F27,F34,F44,F46)</f>
        <v>697302.2300000001</v>
      </c>
      <c r="G21" s="106">
        <f t="shared" si="0"/>
        <v>165.34210744712888</v>
      </c>
      <c r="H21" s="44">
        <f>F21/E21*100</f>
        <v>51.774225686372723</v>
      </c>
    </row>
    <row r="22" spans="1:8" x14ac:dyDescent="0.2">
      <c r="A22" s="41">
        <v>321</v>
      </c>
      <c r="B22" s="104" t="s">
        <v>102</v>
      </c>
      <c r="C22" s="105">
        <f>SUM(C23:C26)</f>
        <v>100946</v>
      </c>
      <c r="D22" s="105">
        <v>177103.03</v>
      </c>
      <c r="E22" s="105">
        <v>178021.83</v>
      </c>
      <c r="F22" s="105">
        <f>SUM(F23:F26)</f>
        <v>152646.74000000002</v>
      </c>
      <c r="G22" s="106">
        <f t="shared" si="0"/>
        <v>151.21623442236444</v>
      </c>
      <c r="H22" s="44">
        <f>F22/E22*100</f>
        <v>85.746079567882234</v>
      </c>
    </row>
    <row r="23" spans="1:8" x14ac:dyDescent="0.2">
      <c r="A23" s="47" t="s">
        <v>103</v>
      </c>
      <c r="B23" s="108" t="s">
        <v>104</v>
      </c>
      <c r="C23" s="107">
        <v>2460</v>
      </c>
      <c r="D23" s="107"/>
      <c r="E23" s="107"/>
      <c r="F23" s="107">
        <v>8115.28</v>
      </c>
      <c r="G23" s="106">
        <f t="shared" si="0"/>
        <v>329.88943089430893</v>
      </c>
      <c r="H23" s="44"/>
    </row>
    <row r="24" spans="1:8" ht="25.5" x14ac:dyDescent="0.2">
      <c r="A24" s="47" t="s">
        <v>105</v>
      </c>
      <c r="B24" s="108" t="s">
        <v>106</v>
      </c>
      <c r="C24" s="107">
        <v>89201</v>
      </c>
      <c r="D24" s="107"/>
      <c r="E24" s="107"/>
      <c r="F24" s="107">
        <v>140775.98000000001</v>
      </c>
      <c r="G24" s="106">
        <f t="shared" si="0"/>
        <v>157.81883611170281</v>
      </c>
      <c r="H24" s="44"/>
    </row>
    <row r="25" spans="1:8" x14ac:dyDescent="0.2">
      <c r="A25" s="47">
        <v>3213</v>
      </c>
      <c r="B25" s="108" t="s">
        <v>107</v>
      </c>
      <c r="C25" s="107">
        <v>4080</v>
      </c>
      <c r="D25" s="107"/>
      <c r="E25" s="107"/>
      <c r="F25" s="107">
        <v>2075</v>
      </c>
      <c r="G25" s="106">
        <f t="shared" si="0"/>
        <v>50.857843137254896</v>
      </c>
      <c r="H25" s="50"/>
    </row>
    <row r="26" spans="1:8" ht="25.5" x14ac:dyDescent="0.2">
      <c r="A26" s="47">
        <v>3214</v>
      </c>
      <c r="B26" s="108" t="s">
        <v>108</v>
      </c>
      <c r="C26" s="107">
        <v>5205</v>
      </c>
      <c r="D26" s="107"/>
      <c r="E26" s="107"/>
      <c r="F26" s="107">
        <v>1680.48</v>
      </c>
      <c r="G26" s="106">
        <f t="shared" si="0"/>
        <v>32.285878962536025</v>
      </c>
      <c r="H26" s="50"/>
    </row>
    <row r="27" spans="1:8" x14ac:dyDescent="0.2">
      <c r="A27" s="41">
        <v>322</v>
      </c>
      <c r="B27" s="104" t="s">
        <v>109</v>
      </c>
      <c r="C27" s="105">
        <f>SUM(C28:C33)</f>
        <v>201896</v>
      </c>
      <c r="D27" s="105">
        <v>618100</v>
      </c>
      <c r="E27" s="105">
        <v>790611.5</v>
      </c>
      <c r="F27" s="105">
        <f>SUM(F28:F33)</f>
        <v>395586.98000000004</v>
      </c>
      <c r="G27" s="106">
        <f t="shared" si="0"/>
        <v>195.93601656298293</v>
      </c>
      <c r="H27" s="44">
        <f>F27/E27*100</f>
        <v>50.035571200267135</v>
      </c>
    </row>
    <row r="28" spans="1:8" ht="25.5" x14ac:dyDescent="0.2">
      <c r="A28" s="47" t="s">
        <v>110</v>
      </c>
      <c r="B28" s="108" t="s">
        <v>111</v>
      </c>
      <c r="C28" s="107">
        <v>26282</v>
      </c>
      <c r="D28" s="107"/>
      <c r="E28" s="107"/>
      <c r="F28" s="107">
        <v>32253.72</v>
      </c>
      <c r="G28" s="106">
        <f t="shared" si="0"/>
        <v>122.72171067650864</v>
      </c>
      <c r="H28" s="44"/>
    </row>
    <row r="29" spans="1:8" x14ac:dyDescent="0.2">
      <c r="A29" s="47">
        <v>3222</v>
      </c>
      <c r="B29" s="108" t="s">
        <v>112</v>
      </c>
      <c r="C29" s="107">
        <v>89024</v>
      </c>
      <c r="D29" s="107"/>
      <c r="E29" s="107"/>
      <c r="F29" s="107">
        <v>152730.48000000001</v>
      </c>
      <c r="G29" s="106">
        <f t="shared" si="0"/>
        <v>171.56101725377428</v>
      </c>
      <c r="H29" s="44"/>
    </row>
    <row r="30" spans="1:8" x14ac:dyDescent="0.2">
      <c r="A30" s="47" t="s">
        <v>113</v>
      </c>
      <c r="B30" s="108" t="s">
        <v>114</v>
      </c>
      <c r="C30" s="107">
        <v>81873</v>
      </c>
      <c r="D30" s="107"/>
      <c r="E30" s="107"/>
      <c r="F30" s="107">
        <v>196707.99</v>
      </c>
      <c r="G30" s="106">
        <f t="shared" si="0"/>
        <v>240.25990253197023</v>
      </c>
      <c r="H30" s="44"/>
    </row>
    <row r="31" spans="1:8" ht="25.5" x14ac:dyDescent="0.2">
      <c r="A31" s="47" t="s">
        <v>115</v>
      </c>
      <c r="B31" s="108" t="s">
        <v>116</v>
      </c>
      <c r="C31" s="107">
        <v>4708</v>
      </c>
      <c r="D31" s="107"/>
      <c r="E31" s="107"/>
      <c r="F31" s="107">
        <v>6843.03</v>
      </c>
      <c r="G31" s="106">
        <f t="shared" si="0"/>
        <v>145.34898045879353</v>
      </c>
      <c r="H31" s="44"/>
    </row>
    <row r="32" spans="1:8" x14ac:dyDescent="0.2">
      <c r="A32" s="47">
        <v>3225</v>
      </c>
      <c r="B32" s="108" t="s">
        <v>117</v>
      </c>
      <c r="C32" s="107">
        <v>9</v>
      </c>
      <c r="D32" s="107"/>
      <c r="E32" s="107"/>
      <c r="F32" s="107">
        <v>3714.01</v>
      </c>
      <c r="G32" s="106">
        <f t="shared" si="0"/>
        <v>41266.777777777781</v>
      </c>
      <c r="H32" s="44"/>
    </row>
    <row r="33" spans="1:8" ht="25.5" x14ac:dyDescent="0.2">
      <c r="A33" s="47">
        <v>3227</v>
      </c>
      <c r="B33" s="108" t="s">
        <v>118</v>
      </c>
      <c r="C33" s="107">
        <v>0</v>
      </c>
      <c r="D33" s="107"/>
      <c r="E33" s="107"/>
      <c r="F33" s="107">
        <v>3337.75</v>
      </c>
      <c r="G33" s="106" t="e">
        <f t="shared" si="0"/>
        <v>#DIV/0!</v>
      </c>
      <c r="H33" s="44"/>
    </row>
    <row r="34" spans="1:8" x14ac:dyDescent="0.2">
      <c r="A34" s="41">
        <v>323</v>
      </c>
      <c r="B34" s="104" t="s">
        <v>119</v>
      </c>
      <c r="C34" s="105">
        <f>SUM(C35:C43)</f>
        <v>100424</v>
      </c>
      <c r="D34" s="105">
        <v>169660</v>
      </c>
      <c r="E34" s="105">
        <v>327023.86</v>
      </c>
      <c r="F34" s="105">
        <f>SUM(F35:F43)</f>
        <v>132349.51999999999</v>
      </c>
      <c r="G34" s="106">
        <f t="shared" si="0"/>
        <v>131.79072731617939</v>
      </c>
      <c r="H34" s="44">
        <f>F34/E34*100</f>
        <v>40.470906312462951</v>
      </c>
    </row>
    <row r="35" spans="1:8" x14ac:dyDescent="0.2">
      <c r="A35" s="47" t="s">
        <v>120</v>
      </c>
      <c r="B35" s="108" t="s">
        <v>121</v>
      </c>
      <c r="C35" s="107">
        <v>5326</v>
      </c>
      <c r="D35" s="107"/>
      <c r="E35" s="107"/>
      <c r="F35" s="107">
        <v>5085.92</v>
      </c>
      <c r="G35" s="106">
        <f t="shared" si="0"/>
        <v>95.492301915133311</v>
      </c>
      <c r="H35" s="44"/>
    </row>
    <row r="36" spans="1:8" ht="25.5" x14ac:dyDescent="0.2">
      <c r="A36" s="47" t="s">
        <v>122</v>
      </c>
      <c r="B36" s="108" t="s">
        <v>123</v>
      </c>
      <c r="C36" s="107">
        <v>6831</v>
      </c>
      <c r="D36" s="107"/>
      <c r="E36" s="107"/>
      <c r="F36" s="107">
        <v>90171.17</v>
      </c>
      <c r="G36" s="106">
        <f t="shared" si="0"/>
        <v>1320.0288391157956</v>
      </c>
      <c r="H36" s="44"/>
    </row>
    <row r="37" spans="1:8" x14ac:dyDescent="0.2">
      <c r="A37" s="47">
        <v>3233</v>
      </c>
      <c r="B37" s="108" t="s">
        <v>124</v>
      </c>
      <c r="C37" s="107">
        <v>0</v>
      </c>
      <c r="D37" s="107"/>
      <c r="E37" s="107"/>
      <c r="F37" s="107">
        <v>0</v>
      </c>
      <c r="G37" s="106">
        <v>0</v>
      </c>
      <c r="H37" s="44"/>
    </row>
    <row r="38" spans="1:8" x14ac:dyDescent="0.2">
      <c r="A38" s="47" t="s">
        <v>125</v>
      </c>
      <c r="B38" s="108" t="s">
        <v>126</v>
      </c>
      <c r="C38" s="107">
        <v>12341</v>
      </c>
      <c r="D38" s="107"/>
      <c r="E38" s="107"/>
      <c r="F38" s="107">
        <v>15283.94</v>
      </c>
      <c r="G38" s="106">
        <f t="shared" si="0"/>
        <v>123.84685195689167</v>
      </c>
      <c r="H38" s="50"/>
    </row>
    <row r="39" spans="1:8" x14ac:dyDescent="0.2">
      <c r="A39" s="47">
        <v>3235</v>
      </c>
      <c r="B39" s="108" t="s">
        <v>127</v>
      </c>
      <c r="C39" s="107">
        <v>5400</v>
      </c>
      <c r="D39" s="107"/>
      <c r="E39" s="107"/>
      <c r="F39" s="107">
        <v>800</v>
      </c>
      <c r="G39" s="106">
        <f t="shared" si="0"/>
        <v>14.814814814814813</v>
      </c>
      <c r="H39" s="50"/>
    </row>
    <row r="40" spans="1:8" x14ac:dyDescent="0.2">
      <c r="A40" s="47">
        <v>3236</v>
      </c>
      <c r="B40" s="108" t="s">
        <v>128</v>
      </c>
      <c r="C40" s="107">
        <v>2848</v>
      </c>
      <c r="D40" s="107"/>
      <c r="E40" s="107"/>
      <c r="F40" s="107">
        <v>6495</v>
      </c>
      <c r="G40" s="106">
        <f t="shared" si="0"/>
        <v>228.05477528089887</v>
      </c>
      <c r="H40" s="50"/>
    </row>
    <row r="41" spans="1:8" x14ac:dyDescent="0.2">
      <c r="A41" s="47">
        <v>3237</v>
      </c>
      <c r="B41" s="108" t="s">
        <v>129</v>
      </c>
      <c r="C41" s="107">
        <v>58606</v>
      </c>
      <c r="D41" s="107"/>
      <c r="E41" s="107"/>
      <c r="F41" s="107">
        <v>468.75</v>
      </c>
      <c r="G41" s="106">
        <f t="shared" si="0"/>
        <v>0.79983278162645466</v>
      </c>
      <c r="H41" s="50"/>
    </row>
    <row r="42" spans="1:8" x14ac:dyDescent="0.2">
      <c r="A42" s="47" t="s">
        <v>130</v>
      </c>
      <c r="B42" s="108" t="s">
        <v>131</v>
      </c>
      <c r="C42" s="107">
        <v>3050</v>
      </c>
      <c r="D42" s="107"/>
      <c r="E42" s="107"/>
      <c r="F42" s="107">
        <v>2793.75</v>
      </c>
      <c r="G42" s="106">
        <f t="shared" si="0"/>
        <v>91.598360655737707</v>
      </c>
      <c r="H42" s="50"/>
    </row>
    <row r="43" spans="1:8" x14ac:dyDescent="0.2">
      <c r="A43" s="47" t="s">
        <v>132</v>
      </c>
      <c r="B43" s="108" t="s">
        <v>133</v>
      </c>
      <c r="C43" s="107">
        <v>6022</v>
      </c>
      <c r="D43" s="107"/>
      <c r="E43" s="107"/>
      <c r="F43" s="107">
        <v>11250.99</v>
      </c>
      <c r="G43" s="106">
        <f t="shared" si="0"/>
        <v>186.8314513450681</v>
      </c>
      <c r="H43" s="50"/>
    </row>
    <row r="44" spans="1:8" ht="25.5" x14ac:dyDescent="0.2">
      <c r="A44" s="41">
        <v>324</v>
      </c>
      <c r="B44" s="104" t="s">
        <v>134</v>
      </c>
      <c r="C44" s="105">
        <f>SUM(C45)</f>
        <v>0</v>
      </c>
      <c r="D44" s="105">
        <v>7000</v>
      </c>
      <c r="E44" s="105">
        <v>7000</v>
      </c>
      <c r="F44" s="105">
        <f>SUM(F45)</f>
        <v>0</v>
      </c>
      <c r="G44" s="106" t="e">
        <f t="shared" si="0"/>
        <v>#DIV/0!</v>
      </c>
      <c r="H44" s="44">
        <f>F44/D44*100</f>
        <v>0</v>
      </c>
    </row>
    <row r="45" spans="1:8" ht="25.5" x14ac:dyDescent="0.2">
      <c r="A45" s="47">
        <v>3241</v>
      </c>
      <c r="B45" s="108" t="s">
        <v>134</v>
      </c>
      <c r="C45" s="107">
        <v>0</v>
      </c>
      <c r="D45" s="107"/>
      <c r="E45" s="107"/>
      <c r="F45" s="107">
        <v>0</v>
      </c>
      <c r="G45" s="106" t="e">
        <f t="shared" si="0"/>
        <v>#DIV/0!</v>
      </c>
      <c r="H45" s="44">
        <v>0</v>
      </c>
    </row>
    <row r="46" spans="1:8" ht="25.5" x14ac:dyDescent="0.2">
      <c r="A46" s="41">
        <v>329</v>
      </c>
      <c r="B46" s="104" t="s">
        <v>135</v>
      </c>
      <c r="C46" s="105">
        <f>SUM(C47:C52)</f>
        <v>18467</v>
      </c>
      <c r="D46" s="105">
        <v>44156.25</v>
      </c>
      <c r="E46" s="105">
        <v>44156.25</v>
      </c>
      <c r="F46" s="105">
        <f>SUM(F47:F52)</f>
        <v>16718.990000000002</v>
      </c>
      <c r="G46" s="106">
        <f t="shared" si="0"/>
        <v>90.534412736232213</v>
      </c>
      <c r="H46" s="44">
        <f>F46/E46*100</f>
        <v>37.863246992215153</v>
      </c>
    </row>
    <row r="47" spans="1:8" x14ac:dyDescent="0.2">
      <c r="A47" s="47">
        <v>3292</v>
      </c>
      <c r="B47" s="108" t="s">
        <v>136</v>
      </c>
      <c r="C47" s="107">
        <v>4474</v>
      </c>
      <c r="D47" s="107"/>
      <c r="E47" s="107"/>
      <c r="F47" s="107">
        <v>4310</v>
      </c>
      <c r="G47" s="106">
        <f t="shared" si="0"/>
        <v>96.334376396960224</v>
      </c>
      <c r="H47" s="44">
        <v>0</v>
      </c>
    </row>
    <row r="48" spans="1:8" x14ac:dyDescent="0.2">
      <c r="A48" s="47" t="s">
        <v>137</v>
      </c>
      <c r="B48" s="108" t="s">
        <v>138</v>
      </c>
      <c r="C48" s="107">
        <v>0</v>
      </c>
      <c r="D48" s="107"/>
      <c r="E48" s="107"/>
      <c r="F48" s="107">
        <v>0</v>
      </c>
      <c r="G48" s="106">
        <v>0</v>
      </c>
      <c r="H48" s="50"/>
    </row>
    <row r="49" spans="1:8" x14ac:dyDescent="0.2">
      <c r="A49" s="47">
        <v>3294</v>
      </c>
      <c r="B49" s="108" t="s">
        <v>139</v>
      </c>
      <c r="C49" s="107">
        <v>650</v>
      </c>
      <c r="D49" s="107"/>
      <c r="E49" s="107"/>
      <c r="F49" s="107">
        <v>800</v>
      </c>
      <c r="G49" s="106">
        <f t="shared" si="0"/>
        <v>123.07692307692308</v>
      </c>
      <c r="H49" s="50"/>
    </row>
    <row r="50" spans="1:8" x14ac:dyDescent="0.2">
      <c r="A50" s="47">
        <v>3295</v>
      </c>
      <c r="B50" s="108" t="s">
        <v>140</v>
      </c>
      <c r="C50" s="107">
        <v>12406</v>
      </c>
      <c r="D50" s="107"/>
      <c r="E50" s="107"/>
      <c r="F50" s="107">
        <v>11075</v>
      </c>
      <c r="G50" s="106">
        <f t="shared" si="0"/>
        <v>89.271320328873131</v>
      </c>
      <c r="H50" s="50"/>
    </row>
    <row r="51" spans="1:8" x14ac:dyDescent="0.2">
      <c r="A51" s="47">
        <v>3296</v>
      </c>
      <c r="B51" s="108" t="s">
        <v>141</v>
      </c>
      <c r="C51" s="107">
        <v>0</v>
      </c>
      <c r="D51" s="107"/>
      <c r="E51" s="107"/>
      <c r="F51" s="107">
        <v>0</v>
      </c>
      <c r="G51" s="106">
        <v>0</v>
      </c>
      <c r="H51" s="50"/>
    </row>
    <row r="52" spans="1:8" ht="25.5" x14ac:dyDescent="0.2">
      <c r="A52" s="47" t="s">
        <v>142</v>
      </c>
      <c r="B52" s="108" t="s">
        <v>135</v>
      </c>
      <c r="C52" s="107">
        <v>937</v>
      </c>
      <c r="D52" s="107"/>
      <c r="E52" s="107"/>
      <c r="F52" s="107">
        <v>533.99</v>
      </c>
      <c r="G52" s="106">
        <f t="shared" si="0"/>
        <v>56.98932764140875</v>
      </c>
      <c r="H52" s="50"/>
    </row>
    <row r="53" spans="1:8" x14ac:dyDescent="0.2">
      <c r="A53" s="41">
        <v>34</v>
      </c>
      <c r="B53" s="104" t="s">
        <v>143</v>
      </c>
      <c r="C53" s="105">
        <f>SUM(C54)</f>
        <v>2183</v>
      </c>
      <c r="D53" s="105">
        <f>D54</f>
        <v>5000</v>
      </c>
      <c r="E53" s="105">
        <f>E54</f>
        <v>5000</v>
      </c>
      <c r="F53" s="105">
        <v>2194.4899999999998</v>
      </c>
      <c r="G53" s="106">
        <f t="shared" si="0"/>
        <v>100.52633989922124</v>
      </c>
      <c r="H53" s="44">
        <f>F53/E53*100</f>
        <v>43.889799999999994</v>
      </c>
    </row>
    <row r="54" spans="1:8" x14ac:dyDescent="0.2">
      <c r="A54" s="41">
        <v>343</v>
      </c>
      <c r="B54" s="104" t="s">
        <v>144</v>
      </c>
      <c r="C54" s="105">
        <v>2183</v>
      </c>
      <c r="D54" s="105">
        <v>5000</v>
      </c>
      <c r="E54" s="105">
        <v>5000</v>
      </c>
      <c r="F54" s="105">
        <v>2194.4899999999998</v>
      </c>
      <c r="G54" s="106">
        <f t="shared" si="0"/>
        <v>100.52633989922124</v>
      </c>
      <c r="H54" s="44">
        <f>F54/E54*100</f>
        <v>43.889799999999994</v>
      </c>
    </row>
    <row r="55" spans="1:8" ht="25.5" x14ac:dyDescent="0.2">
      <c r="A55" s="47" t="s">
        <v>145</v>
      </c>
      <c r="B55" s="108" t="s">
        <v>146</v>
      </c>
      <c r="C55" s="107">
        <v>2183</v>
      </c>
      <c r="D55" s="107"/>
      <c r="E55" s="107"/>
      <c r="F55" s="107">
        <v>2194.4899999999998</v>
      </c>
      <c r="G55" s="106">
        <f t="shared" si="0"/>
        <v>100.52633989922124</v>
      </c>
      <c r="H55" s="44">
        <v>0</v>
      </c>
    </row>
    <row r="56" spans="1:8" x14ac:dyDescent="0.2">
      <c r="A56" s="47">
        <v>3433</v>
      </c>
      <c r="B56" s="108" t="s">
        <v>147</v>
      </c>
      <c r="C56" s="107"/>
      <c r="D56" s="107"/>
      <c r="E56" s="107"/>
      <c r="F56" s="107">
        <v>0</v>
      </c>
      <c r="G56" s="106"/>
      <c r="H56" s="44"/>
    </row>
    <row r="57" spans="1:8" ht="25.5" x14ac:dyDescent="0.2">
      <c r="A57" s="41">
        <v>36</v>
      </c>
      <c r="B57" s="104" t="s">
        <v>148</v>
      </c>
      <c r="C57" s="105">
        <f>SUM(C58)</f>
        <v>0</v>
      </c>
      <c r="D57" s="105">
        <f>D58+D60</f>
        <v>0</v>
      </c>
      <c r="E57" s="105">
        <v>0</v>
      </c>
      <c r="F57" s="105">
        <f>F58+F60</f>
        <v>918.8</v>
      </c>
      <c r="G57" s="106">
        <v>0</v>
      </c>
      <c r="H57" s="44">
        <v>0</v>
      </c>
    </row>
    <row r="58" spans="1:8" ht="25.5" x14ac:dyDescent="0.2">
      <c r="A58" s="41">
        <v>366</v>
      </c>
      <c r="B58" s="104" t="s">
        <v>148</v>
      </c>
      <c r="C58" s="105">
        <f>SUM(C60)</f>
        <v>0</v>
      </c>
      <c r="D58" s="105">
        <v>0</v>
      </c>
      <c r="E58" s="105">
        <v>0</v>
      </c>
      <c r="F58" s="105">
        <f>F59</f>
        <v>276</v>
      </c>
      <c r="G58" s="106">
        <v>0</v>
      </c>
      <c r="H58" s="44">
        <v>0</v>
      </c>
    </row>
    <row r="59" spans="1:8" ht="25.5" x14ac:dyDescent="0.2">
      <c r="A59" s="47">
        <v>3661</v>
      </c>
      <c r="B59" s="108" t="s">
        <v>148</v>
      </c>
      <c r="C59" s="107">
        <v>0</v>
      </c>
      <c r="D59" s="107"/>
      <c r="E59" s="107"/>
      <c r="F59" s="107">
        <v>276</v>
      </c>
      <c r="G59" s="106">
        <v>0</v>
      </c>
      <c r="H59" s="50"/>
    </row>
    <row r="60" spans="1:8" ht="25.5" x14ac:dyDescent="0.2">
      <c r="A60" s="41">
        <v>369</v>
      </c>
      <c r="B60" s="104" t="s">
        <v>149</v>
      </c>
      <c r="C60" s="105">
        <v>0</v>
      </c>
      <c r="D60" s="105">
        <f>D61</f>
        <v>0</v>
      </c>
      <c r="E60" s="105">
        <v>0</v>
      </c>
      <c r="F60" s="105">
        <f>F61</f>
        <v>642.79999999999995</v>
      </c>
      <c r="G60" s="106">
        <v>0</v>
      </c>
      <c r="H60" s="44">
        <v>0</v>
      </c>
    </row>
    <row r="61" spans="1:8" ht="25.5" x14ac:dyDescent="0.2">
      <c r="A61" s="47">
        <v>3691</v>
      </c>
      <c r="B61" s="108" t="s">
        <v>149</v>
      </c>
      <c r="C61" s="107">
        <v>0</v>
      </c>
      <c r="D61" s="107"/>
      <c r="E61" s="107">
        <v>0</v>
      </c>
      <c r="F61" s="107">
        <v>642.79999999999995</v>
      </c>
      <c r="G61" s="106">
        <v>0</v>
      </c>
      <c r="H61" s="50"/>
    </row>
    <row r="62" spans="1:8" ht="25.5" x14ac:dyDescent="0.2">
      <c r="A62" s="41">
        <v>37</v>
      </c>
      <c r="B62" s="104" t="s">
        <v>150</v>
      </c>
      <c r="C62" s="105">
        <f>SUM(C63)</f>
        <v>234104</v>
      </c>
      <c r="D62" s="105">
        <f>D63</f>
        <v>564032</v>
      </c>
      <c r="E62" s="105">
        <v>433287.55</v>
      </c>
      <c r="F62" s="105">
        <f>SUM(F63)</f>
        <v>240709.35</v>
      </c>
      <c r="G62" s="106">
        <f t="shared" si="0"/>
        <v>102.82154512524349</v>
      </c>
      <c r="H62" s="44">
        <f>F62/E62*100</f>
        <v>55.554181051359542</v>
      </c>
    </row>
    <row r="63" spans="1:8" ht="25.5" x14ac:dyDescent="0.2">
      <c r="A63" s="41">
        <v>372</v>
      </c>
      <c r="B63" s="104" t="s">
        <v>150</v>
      </c>
      <c r="C63" s="105">
        <f>SUM(C64)</f>
        <v>234104</v>
      </c>
      <c r="D63" s="105">
        <v>564032</v>
      </c>
      <c r="E63" s="105">
        <v>433287.55</v>
      </c>
      <c r="F63" s="105">
        <f>SUM(F64)</f>
        <v>240709.35</v>
      </c>
      <c r="G63" s="106">
        <f t="shared" si="0"/>
        <v>102.82154512524349</v>
      </c>
      <c r="H63" s="44">
        <v>0</v>
      </c>
    </row>
    <row r="64" spans="1:8" ht="25.5" x14ac:dyDescent="0.2">
      <c r="A64" s="47">
        <v>3722</v>
      </c>
      <c r="B64" s="108" t="s">
        <v>150</v>
      </c>
      <c r="C64" s="107">
        <v>234104</v>
      </c>
      <c r="D64" s="107">
        <v>29000</v>
      </c>
      <c r="E64" s="107">
        <v>433287.55</v>
      </c>
      <c r="F64" s="107">
        <v>240709.35</v>
      </c>
      <c r="G64" s="106">
        <f t="shared" si="0"/>
        <v>102.82154512524349</v>
      </c>
      <c r="H64" s="50"/>
    </row>
    <row r="65" spans="1:8" ht="25.5" x14ac:dyDescent="0.2">
      <c r="A65" s="37">
        <v>4</v>
      </c>
      <c r="B65" s="101" t="s">
        <v>151</v>
      </c>
      <c r="C65" s="102">
        <f>SUM(C66,C70)</f>
        <v>28744</v>
      </c>
      <c r="D65" s="102">
        <f>SUM(D66,D70)</f>
        <v>216627.5</v>
      </c>
      <c r="E65" s="102">
        <v>264243.25</v>
      </c>
      <c r="F65" s="102">
        <f>SUM(F66,F70)</f>
        <v>59615.75</v>
      </c>
      <c r="G65" s="103">
        <f t="shared" si="0"/>
        <v>207.4024144169218</v>
      </c>
      <c r="H65" s="40">
        <f>F65/E65*100</f>
        <v>22.56093580441506</v>
      </c>
    </row>
    <row r="66" spans="1:8" ht="38.25" x14ac:dyDescent="0.2">
      <c r="A66" s="41">
        <v>41</v>
      </c>
      <c r="B66" s="104" t="s">
        <v>152</v>
      </c>
      <c r="C66" s="105">
        <f>C67</f>
        <v>18740</v>
      </c>
      <c r="D66" s="105">
        <f>SUM(D67)</f>
        <v>2000</v>
      </c>
      <c r="E66" s="105">
        <v>9500</v>
      </c>
      <c r="F66" s="105">
        <f>SUM(F67)</f>
        <v>7500</v>
      </c>
      <c r="G66" s="106">
        <v>0</v>
      </c>
      <c r="H66" s="44">
        <f>F66/E66*100</f>
        <v>78.94736842105263</v>
      </c>
    </row>
    <row r="67" spans="1:8" x14ac:dyDescent="0.2">
      <c r="A67" s="41">
        <v>412</v>
      </c>
      <c r="B67" s="104" t="s">
        <v>359</v>
      </c>
      <c r="C67" s="105">
        <f>C68+C69</f>
        <v>18740</v>
      </c>
      <c r="D67" s="105">
        <v>2000</v>
      </c>
      <c r="E67" s="105">
        <v>9500</v>
      </c>
      <c r="F67" s="105">
        <f>F69</f>
        <v>7500</v>
      </c>
      <c r="G67" s="106">
        <v>0</v>
      </c>
      <c r="H67" s="44">
        <f>F67/E67*100</f>
        <v>78.94736842105263</v>
      </c>
    </row>
    <row r="68" spans="1:8" x14ac:dyDescent="0.2">
      <c r="A68" s="47">
        <v>4123</v>
      </c>
      <c r="B68" s="108" t="s">
        <v>153</v>
      </c>
      <c r="C68" s="107">
        <v>9990</v>
      </c>
      <c r="D68" s="107"/>
      <c r="E68" s="107"/>
      <c r="F68" s="107">
        <v>0</v>
      </c>
      <c r="G68" s="106">
        <v>0</v>
      </c>
      <c r="H68" s="44"/>
    </row>
    <row r="69" spans="1:8" x14ac:dyDescent="0.2">
      <c r="A69" s="47">
        <v>4126</v>
      </c>
      <c r="B69" s="108" t="s">
        <v>358</v>
      </c>
      <c r="C69" s="107">
        <v>8750</v>
      </c>
      <c r="D69" s="107"/>
      <c r="E69" s="107"/>
      <c r="F69" s="107">
        <v>7500</v>
      </c>
      <c r="G69" s="106"/>
      <c r="H69" s="44"/>
    </row>
    <row r="70" spans="1:8" ht="25.5" x14ac:dyDescent="0.2">
      <c r="A70" s="41">
        <v>42</v>
      </c>
      <c r="B70" s="104" t="s">
        <v>154</v>
      </c>
      <c r="C70" s="105">
        <f>C73+C81</f>
        <v>10004</v>
      </c>
      <c r="D70" s="105">
        <f>D73+D81+D71</f>
        <v>214627.5</v>
      </c>
      <c r="E70" s="105">
        <v>254743.25</v>
      </c>
      <c r="F70" s="105">
        <f>F72+F73+F81</f>
        <v>52115.75</v>
      </c>
      <c r="G70" s="106">
        <f t="shared" si="0"/>
        <v>520.94912035185928</v>
      </c>
      <c r="H70" s="44">
        <f>F70/E70*100</f>
        <v>20.458147566225996</v>
      </c>
    </row>
    <row r="71" spans="1:8" x14ac:dyDescent="0.2">
      <c r="A71" s="41">
        <v>421</v>
      </c>
      <c r="B71" s="104" t="s">
        <v>155</v>
      </c>
      <c r="C71" s="105"/>
      <c r="D71" s="105">
        <v>45000</v>
      </c>
      <c r="E71" s="105">
        <v>45000</v>
      </c>
      <c r="F71" s="105"/>
      <c r="G71" s="106"/>
      <c r="H71" s="44"/>
    </row>
    <row r="72" spans="1:8" x14ac:dyDescent="0.2">
      <c r="A72" s="47">
        <v>4212</v>
      </c>
      <c r="B72" s="108" t="s">
        <v>156</v>
      </c>
      <c r="C72" s="107">
        <v>0</v>
      </c>
      <c r="D72" s="105"/>
      <c r="E72" s="105"/>
      <c r="F72" s="107">
        <v>0</v>
      </c>
      <c r="G72" s="106"/>
      <c r="H72" s="44"/>
    </row>
    <row r="73" spans="1:8" x14ac:dyDescent="0.2">
      <c r="A73" s="41">
        <v>422</v>
      </c>
      <c r="B73" s="104" t="s">
        <v>157</v>
      </c>
      <c r="C73" s="105">
        <f>SUM(C74:C80)</f>
        <v>10004</v>
      </c>
      <c r="D73" s="105">
        <v>136827.5</v>
      </c>
      <c r="E73" s="105">
        <v>176943.25</v>
      </c>
      <c r="F73" s="105">
        <f>SUM(F74:F80)</f>
        <v>52115.75</v>
      </c>
      <c r="G73" s="106">
        <f t="shared" si="0"/>
        <v>520.94912035185928</v>
      </c>
      <c r="H73" s="44">
        <f>F73/E73*100</f>
        <v>29.453369936406165</v>
      </c>
    </row>
    <row r="74" spans="1:8" x14ac:dyDescent="0.2">
      <c r="A74" s="47" t="s">
        <v>158</v>
      </c>
      <c r="B74" s="108" t="s">
        <v>159</v>
      </c>
      <c r="C74" s="107">
        <v>0</v>
      </c>
      <c r="D74" s="107"/>
      <c r="E74" s="107"/>
      <c r="F74" s="107">
        <v>49343.75</v>
      </c>
      <c r="G74" s="106" t="e">
        <f t="shared" si="0"/>
        <v>#DIV/0!</v>
      </c>
      <c r="H74" s="50"/>
    </row>
    <row r="75" spans="1:8" x14ac:dyDescent="0.2">
      <c r="A75" s="47">
        <v>4222</v>
      </c>
      <c r="B75" s="108" t="s">
        <v>160</v>
      </c>
      <c r="C75" s="107">
        <v>0</v>
      </c>
      <c r="D75" s="107"/>
      <c r="E75" s="107"/>
      <c r="F75" s="107">
        <v>0</v>
      </c>
      <c r="G75" s="106">
        <v>0</v>
      </c>
      <c r="H75" s="50"/>
    </row>
    <row r="76" spans="1:8" x14ac:dyDescent="0.2">
      <c r="A76" s="47">
        <v>4223</v>
      </c>
      <c r="B76" s="108" t="s">
        <v>161</v>
      </c>
      <c r="C76" s="107">
        <v>0</v>
      </c>
      <c r="D76" s="107"/>
      <c r="E76" s="107"/>
      <c r="F76" s="107">
        <v>0</v>
      </c>
      <c r="G76" s="106">
        <v>0</v>
      </c>
      <c r="H76" s="50"/>
    </row>
    <row r="77" spans="1:8" x14ac:dyDescent="0.2">
      <c r="A77" s="47">
        <v>4224</v>
      </c>
      <c r="B77" s="108" t="s">
        <v>162</v>
      </c>
      <c r="C77" s="107">
        <v>0</v>
      </c>
      <c r="D77" s="107"/>
      <c r="E77" s="107"/>
      <c r="F77" s="107">
        <v>0</v>
      </c>
      <c r="G77" s="106">
        <v>0</v>
      </c>
      <c r="H77" s="50"/>
    </row>
    <row r="78" spans="1:8" x14ac:dyDescent="0.2">
      <c r="A78" s="47">
        <v>4225</v>
      </c>
      <c r="B78" s="108" t="s">
        <v>163</v>
      </c>
      <c r="C78" s="107">
        <v>0</v>
      </c>
      <c r="D78" s="107"/>
      <c r="E78" s="107"/>
      <c r="F78" s="107">
        <v>0</v>
      </c>
      <c r="G78" s="106">
        <v>0</v>
      </c>
      <c r="H78" s="50"/>
    </row>
    <row r="79" spans="1:8" x14ac:dyDescent="0.2">
      <c r="A79" s="47">
        <v>4226</v>
      </c>
      <c r="B79" s="108" t="s">
        <v>164</v>
      </c>
      <c r="C79" s="107">
        <v>0</v>
      </c>
      <c r="D79" s="107"/>
      <c r="E79" s="107"/>
      <c r="F79" s="107">
        <v>0</v>
      </c>
      <c r="G79" s="106" t="e">
        <f t="shared" si="0"/>
        <v>#DIV/0!</v>
      </c>
      <c r="H79" s="50"/>
    </row>
    <row r="80" spans="1:8" ht="25.5" x14ac:dyDescent="0.2">
      <c r="A80" s="47">
        <v>4227</v>
      </c>
      <c r="B80" s="108" t="s">
        <v>165</v>
      </c>
      <c r="C80" s="107">
        <v>10004</v>
      </c>
      <c r="D80" s="107"/>
      <c r="E80" s="107"/>
      <c r="F80" s="107">
        <v>2772</v>
      </c>
      <c r="G80" s="106">
        <f t="shared" ref="G80:G86" si="1">F80/C80*100</f>
        <v>27.708916433426626</v>
      </c>
      <c r="H80" s="50"/>
    </row>
    <row r="81" spans="1:8" ht="25.5" x14ac:dyDescent="0.2">
      <c r="A81" s="41">
        <v>424</v>
      </c>
      <c r="B81" s="104" t="s">
        <v>166</v>
      </c>
      <c r="C81" s="105">
        <f>C82</f>
        <v>0</v>
      </c>
      <c r="D81" s="105">
        <v>32800</v>
      </c>
      <c r="E81" s="105">
        <v>32800</v>
      </c>
      <c r="F81" s="105">
        <f>F82</f>
        <v>0</v>
      </c>
      <c r="G81" s="106" t="e">
        <f t="shared" si="1"/>
        <v>#DIV/0!</v>
      </c>
      <c r="H81" s="44">
        <f>F81/D81*100</f>
        <v>0</v>
      </c>
    </row>
    <row r="82" spans="1:8" x14ac:dyDescent="0.2">
      <c r="A82" s="47">
        <v>4241</v>
      </c>
      <c r="B82" s="108" t="s">
        <v>167</v>
      </c>
      <c r="C82" s="109">
        <v>0</v>
      </c>
      <c r="D82" s="107"/>
      <c r="E82" s="107"/>
      <c r="F82" s="107">
        <v>0</v>
      </c>
      <c r="G82" s="106" t="e">
        <f t="shared" si="1"/>
        <v>#DIV/0!</v>
      </c>
      <c r="H82" s="44"/>
    </row>
    <row r="83" spans="1:8" s="46" customFormat="1" ht="25.5" x14ac:dyDescent="0.2">
      <c r="A83" s="72">
        <v>5</v>
      </c>
      <c r="B83" s="60" t="s">
        <v>168</v>
      </c>
      <c r="C83" s="110">
        <f>C84</f>
        <v>0</v>
      </c>
      <c r="D83" s="102">
        <f t="shared" ref="D83:F84" si="2">D84</f>
        <v>0</v>
      </c>
      <c r="E83" s="102">
        <f t="shared" si="2"/>
        <v>0</v>
      </c>
      <c r="F83" s="102">
        <f t="shared" si="2"/>
        <v>0</v>
      </c>
      <c r="G83" s="103">
        <v>0</v>
      </c>
      <c r="H83" s="40">
        <v>0</v>
      </c>
    </row>
    <row r="84" spans="1:8" s="46" customFormat="1" ht="25.5" x14ac:dyDescent="0.2">
      <c r="A84" s="73">
        <v>54</v>
      </c>
      <c r="B84" s="63" t="s">
        <v>169</v>
      </c>
      <c r="C84" s="111">
        <f>C85</f>
        <v>0</v>
      </c>
      <c r="D84" s="105">
        <f t="shared" si="2"/>
        <v>0</v>
      </c>
      <c r="E84" s="105">
        <f t="shared" si="2"/>
        <v>0</v>
      </c>
      <c r="F84" s="105">
        <f t="shared" si="2"/>
        <v>0</v>
      </c>
      <c r="G84" s="106">
        <v>0</v>
      </c>
      <c r="H84" s="44">
        <v>0</v>
      </c>
    </row>
    <row r="85" spans="1:8" ht="25.5" x14ac:dyDescent="0.2">
      <c r="A85" s="74">
        <v>544</v>
      </c>
      <c r="B85" s="66" t="s">
        <v>170</v>
      </c>
      <c r="C85" s="109">
        <v>0</v>
      </c>
      <c r="D85" s="107"/>
      <c r="E85" s="107"/>
      <c r="F85" s="107"/>
      <c r="G85" s="106">
        <v>0</v>
      </c>
      <c r="H85" s="44"/>
    </row>
    <row r="86" spans="1:8" ht="19.5" customHeight="1" x14ac:dyDescent="0.2">
      <c r="A86" s="112" t="s">
        <v>11</v>
      </c>
      <c r="B86" s="113"/>
      <c r="C86" s="102">
        <f>SUM(C65,C9,C83)</f>
        <v>3039012</v>
      </c>
      <c r="D86" s="102">
        <f>SUM(D65,D9,D83)</f>
        <v>6712412.6100000003</v>
      </c>
      <c r="E86" s="102">
        <f>SUM(E65,E9,E83)</f>
        <v>6960878.0700000012</v>
      </c>
      <c r="F86" s="102">
        <f>SUM(F65,F9,F83)</f>
        <v>3458283.96</v>
      </c>
      <c r="G86" s="103">
        <f t="shared" si="1"/>
        <v>113.79632459496705</v>
      </c>
      <c r="H86" s="40">
        <f>F86/E86*100</f>
        <v>49.681720110922726</v>
      </c>
    </row>
    <row r="87" spans="1:8" x14ac:dyDescent="0.2">
      <c r="A87" s="114"/>
      <c r="B87" s="115"/>
      <c r="C87" s="116"/>
      <c r="D87" s="116"/>
      <c r="E87" s="116"/>
      <c r="F87" s="116"/>
      <c r="G87" s="117"/>
      <c r="H87" s="118"/>
    </row>
    <row r="88" spans="1:8" ht="19.5" customHeight="1" x14ac:dyDescent="0.2">
      <c r="A88" s="235" t="s">
        <v>171</v>
      </c>
      <c r="B88" s="235"/>
      <c r="C88" s="235"/>
      <c r="D88" s="235"/>
      <c r="E88" s="235"/>
      <c r="F88" s="235"/>
      <c r="G88" s="235"/>
      <c r="H88" s="235"/>
    </row>
    <row r="89" spans="1:8" s="32" customFormat="1" ht="39" customHeight="1" x14ac:dyDescent="0.2">
      <c r="A89" s="83" t="s">
        <v>77</v>
      </c>
      <c r="B89" s="28" t="s">
        <v>78</v>
      </c>
      <c r="C89" s="29" t="s">
        <v>360</v>
      </c>
      <c r="D89" s="30" t="s">
        <v>354</v>
      </c>
      <c r="E89" s="30" t="s">
        <v>361</v>
      </c>
      <c r="F89" s="30" t="s">
        <v>362</v>
      </c>
      <c r="G89" s="31" t="s">
        <v>0</v>
      </c>
      <c r="H89" s="35" t="s">
        <v>0</v>
      </c>
    </row>
    <row r="90" spans="1:8" s="100" customFormat="1" ht="13.5" customHeight="1" x14ac:dyDescent="0.2">
      <c r="A90" s="242">
        <v>1</v>
      </c>
      <c r="B90" s="242"/>
      <c r="C90" s="98">
        <v>2</v>
      </c>
      <c r="D90" s="99">
        <v>3</v>
      </c>
      <c r="E90" s="99">
        <v>4</v>
      </c>
      <c r="F90" s="99">
        <v>5</v>
      </c>
      <c r="G90" s="99" t="s">
        <v>4</v>
      </c>
      <c r="H90" s="34" t="s">
        <v>5</v>
      </c>
    </row>
    <row r="91" spans="1:8" ht="19.5" customHeight="1" x14ac:dyDescent="0.2">
      <c r="A91" s="85">
        <v>1</v>
      </c>
      <c r="B91" s="85" t="s">
        <v>79</v>
      </c>
      <c r="C91" s="86">
        <v>443632</v>
      </c>
      <c r="D91" s="86">
        <v>933327.94</v>
      </c>
      <c r="E91" s="86">
        <v>1142306.9099999999</v>
      </c>
      <c r="F91" s="86">
        <v>736001.35</v>
      </c>
      <c r="G91" s="44">
        <f t="shared" ref="G91:G97" si="3">F91/C91*100</f>
        <v>165.90357548598837</v>
      </c>
      <c r="H91" s="44">
        <f t="shared" ref="H91:H97" si="4">F91/E91*100</f>
        <v>64.431138738362364</v>
      </c>
    </row>
    <row r="92" spans="1:8" ht="19.5" customHeight="1" x14ac:dyDescent="0.2">
      <c r="A92" s="85">
        <v>3</v>
      </c>
      <c r="B92" s="85" t="s">
        <v>80</v>
      </c>
      <c r="C92" s="86">
        <v>846.72</v>
      </c>
      <c r="D92" s="86">
        <v>17000</v>
      </c>
      <c r="E92" s="86">
        <v>18800</v>
      </c>
      <c r="F92" s="86">
        <v>0</v>
      </c>
      <c r="G92" s="44">
        <f t="shared" si="3"/>
        <v>0</v>
      </c>
      <c r="H92" s="44">
        <f t="shared" si="4"/>
        <v>0</v>
      </c>
    </row>
    <row r="93" spans="1:8" ht="19.5" customHeight="1" x14ac:dyDescent="0.2">
      <c r="A93" s="85">
        <v>4</v>
      </c>
      <c r="B93" s="85" t="s">
        <v>81</v>
      </c>
      <c r="C93" s="86">
        <v>27206.13</v>
      </c>
      <c r="D93" s="86">
        <v>159900</v>
      </c>
      <c r="E93" s="86">
        <v>159900</v>
      </c>
      <c r="F93" s="86">
        <v>55233.43</v>
      </c>
      <c r="G93" s="44">
        <f t="shared" si="3"/>
        <v>203.01832711966017</v>
      </c>
      <c r="H93" s="44">
        <f t="shared" si="4"/>
        <v>34.542482801751092</v>
      </c>
    </row>
    <row r="94" spans="1:8" ht="19.5" customHeight="1" x14ac:dyDescent="0.2">
      <c r="A94" s="85">
        <v>5</v>
      </c>
      <c r="B94" s="85" t="s">
        <v>172</v>
      </c>
      <c r="C94" s="86">
        <v>2538874.04</v>
      </c>
      <c r="D94" s="86">
        <v>5572384.6699999999</v>
      </c>
      <c r="E94" s="86">
        <v>5593071.1600000001</v>
      </c>
      <c r="F94" s="86">
        <v>2645481.91</v>
      </c>
      <c r="G94" s="44">
        <f t="shared" si="3"/>
        <v>104.19902162613785</v>
      </c>
      <c r="H94" s="44">
        <f t="shared" si="4"/>
        <v>47.299271443562326</v>
      </c>
    </row>
    <row r="95" spans="1:8" ht="19.5" customHeight="1" x14ac:dyDescent="0.2">
      <c r="A95" s="85">
        <v>6</v>
      </c>
      <c r="B95" s="85" t="s">
        <v>84</v>
      </c>
      <c r="C95" s="86">
        <v>28453.11</v>
      </c>
      <c r="D95" s="86">
        <v>29000</v>
      </c>
      <c r="E95" s="86">
        <v>46000</v>
      </c>
      <c r="F95" s="86">
        <v>21567.27</v>
      </c>
      <c r="G95" s="44">
        <f t="shared" si="3"/>
        <v>75.799341442815916</v>
      </c>
      <c r="H95" s="44">
        <f t="shared" si="4"/>
        <v>46.885369565217395</v>
      </c>
    </row>
    <row r="96" spans="1:8" ht="19.5" customHeight="1" x14ac:dyDescent="0.2">
      <c r="A96" s="85">
        <v>7</v>
      </c>
      <c r="B96" s="85" t="s">
        <v>61</v>
      </c>
      <c r="C96" s="86">
        <v>0</v>
      </c>
      <c r="D96" s="86">
        <v>800</v>
      </c>
      <c r="E96" s="86">
        <v>800</v>
      </c>
      <c r="F96" s="86">
        <v>0</v>
      </c>
      <c r="G96" s="44" t="e">
        <f t="shared" si="3"/>
        <v>#DIV/0!</v>
      </c>
      <c r="H96" s="44">
        <f t="shared" si="4"/>
        <v>0</v>
      </c>
    </row>
    <row r="97" spans="1:8" ht="19.5" customHeight="1" x14ac:dyDescent="0.2">
      <c r="A97" s="85"/>
      <c r="B97" s="87" t="s">
        <v>87</v>
      </c>
      <c r="C97" s="86">
        <f>SUM(C91:C96)</f>
        <v>3039012</v>
      </c>
      <c r="D97" s="88">
        <f>SUM(D91:D96)</f>
        <v>6712412.6099999994</v>
      </c>
      <c r="E97" s="88">
        <f>SUM(E91:E96)</f>
        <v>6960878.0700000003</v>
      </c>
      <c r="F97" s="88">
        <f>SUM(F91:F96)</f>
        <v>3458283.9600000004</v>
      </c>
      <c r="G97" s="44">
        <f t="shared" si="3"/>
        <v>113.79632459496707</v>
      </c>
      <c r="H97" s="44">
        <f t="shared" si="4"/>
        <v>49.681720110922733</v>
      </c>
    </row>
    <row r="99" spans="1:8" x14ac:dyDescent="0.2">
      <c r="A99" s="16"/>
      <c r="B99" s="16"/>
      <c r="C99" s="16"/>
      <c r="D99" s="16"/>
      <c r="E99" s="169" t="s">
        <v>348</v>
      </c>
      <c r="F99" s="169"/>
      <c r="G99" s="169"/>
      <c r="H99" s="170"/>
    </row>
    <row r="100" spans="1:8" x14ac:dyDescent="0.2">
      <c r="A100" s="16"/>
      <c r="B100" s="16"/>
      <c r="C100" s="16"/>
      <c r="D100" s="16"/>
      <c r="E100" s="168"/>
      <c r="F100" s="231" t="s">
        <v>350</v>
      </c>
      <c r="G100" s="231"/>
      <c r="H100" s="231"/>
    </row>
    <row r="101" spans="1:8" x14ac:dyDescent="0.2">
      <c r="A101" s="16" t="s">
        <v>395</v>
      </c>
      <c r="B101" s="16"/>
      <c r="C101" s="16"/>
      <c r="D101" s="16"/>
      <c r="E101" s="16"/>
      <c r="F101" s="16"/>
      <c r="G101" s="16"/>
    </row>
  </sheetData>
  <mergeCells count="9">
    <mergeCell ref="A1:C1"/>
    <mergeCell ref="A2:C2"/>
    <mergeCell ref="A3:C3"/>
    <mergeCell ref="A4:C4"/>
    <mergeCell ref="F100:H100"/>
    <mergeCell ref="A6:H6"/>
    <mergeCell ref="A8:B8"/>
    <mergeCell ref="A88:H88"/>
    <mergeCell ref="A90:B9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403"/>
  <sheetViews>
    <sheetView topLeftCell="A368" workbookViewId="0">
      <selection activeCell="L15" sqref="L15"/>
    </sheetView>
  </sheetViews>
  <sheetFormatPr defaultColWidth="8.85546875" defaultRowHeight="12.75" x14ac:dyDescent="0.2"/>
  <cols>
    <col min="1" max="1" width="7.5703125" style="121" customWidth="1"/>
    <col min="2" max="2" width="7" style="121" customWidth="1"/>
    <col min="3" max="3" width="43.5703125" style="121" customWidth="1"/>
    <col min="4" max="4" width="6.28515625" style="122" customWidth="1"/>
    <col min="5" max="5" width="12.85546875" style="123" customWidth="1"/>
    <col min="6" max="6" width="11.7109375" style="123" customWidth="1"/>
    <col min="7" max="7" width="0.42578125" style="123" hidden="1" customWidth="1"/>
    <col min="8" max="8" width="13.5703125" style="123" customWidth="1"/>
    <col min="9" max="9" width="10.5703125" style="124" customWidth="1"/>
    <col min="10" max="11" width="11.140625" style="121" customWidth="1"/>
    <col min="12" max="12" width="21.140625" style="121" customWidth="1"/>
    <col min="13" max="13" width="16" style="121" customWidth="1"/>
    <col min="14" max="255" width="8.85546875" style="121"/>
    <col min="256" max="256" width="9.42578125" style="121" customWidth="1"/>
    <col min="257" max="257" width="13.140625" style="121" customWidth="1"/>
    <col min="258" max="258" width="47.42578125" style="121" customWidth="1"/>
    <col min="259" max="259" width="9.7109375" style="121" customWidth="1"/>
    <col min="260" max="260" width="14" style="121" customWidth="1"/>
    <col min="261" max="261" width="11.7109375" style="121" customWidth="1"/>
    <col min="262" max="262" width="12" style="121" customWidth="1"/>
    <col min="263" max="263" width="13.85546875" style="121" customWidth="1"/>
    <col min="264" max="264" width="11.7109375" style="121" customWidth="1"/>
    <col min="265" max="265" width="13.28515625" style="121" customWidth="1"/>
    <col min="266" max="267" width="11.140625" style="121" customWidth="1"/>
    <col min="268" max="268" width="21.140625" style="121" customWidth="1"/>
    <col min="269" max="269" width="16" style="121" customWidth="1"/>
    <col min="270" max="511" width="8.85546875" style="121"/>
    <col min="512" max="512" width="9.42578125" style="121" customWidth="1"/>
    <col min="513" max="513" width="13.140625" style="121" customWidth="1"/>
    <col min="514" max="514" width="47.42578125" style="121" customWidth="1"/>
    <col min="515" max="515" width="9.7109375" style="121" customWidth="1"/>
    <col min="516" max="516" width="14" style="121" customWidth="1"/>
    <col min="517" max="517" width="11.7109375" style="121" customWidth="1"/>
    <col min="518" max="518" width="12" style="121" customWidth="1"/>
    <col min="519" max="519" width="13.85546875" style="121" customWidth="1"/>
    <col min="520" max="520" width="11.7109375" style="121" customWidth="1"/>
    <col min="521" max="521" width="13.28515625" style="121" customWidth="1"/>
    <col min="522" max="523" width="11.140625" style="121" customWidth="1"/>
    <col min="524" max="524" width="21.140625" style="121" customWidth="1"/>
    <col min="525" max="525" width="16" style="121" customWidth="1"/>
    <col min="526" max="767" width="8.85546875" style="121"/>
    <col min="768" max="768" width="9.42578125" style="121" customWidth="1"/>
    <col min="769" max="769" width="13.140625" style="121" customWidth="1"/>
    <col min="770" max="770" width="47.42578125" style="121" customWidth="1"/>
    <col min="771" max="771" width="9.7109375" style="121" customWidth="1"/>
    <col min="772" max="772" width="14" style="121" customWidth="1"/>
    <col min="773" max="773" width="11.7109375" style="121" customWidth="1"/>
    <col min="774" max="774" width="12" style="121" customWidth="1"/>
    <col min="775" max="775" width="13.85546875" style="121" customWidth="1"/>
    <col min="776" max="776" width="11.7109375" style="121" customWidth="1"/>
    <col min="777" max="777" width="13.28515625" style="121" customWidth="1"/>
    <col min="778" max="779" width="11.140625" style="121" customWidth="1"/>
    <col min="780" max="780" width="21.140625" style="121" customWidth="1"/>
    <col min="781" max="781" width="16" style="121" customWidth="1"/>
    <col min="782" max="1023" width="8.85546875" style="121"/>
    <col min="1024" max="1024" width="9.42578125" style="121" customWidth="1"/>
    <col min="1025" max="1025" width="13.140625" style="121" customWidth="1"/>
    <col min="1026" max="1026" width="47.42578125" style="121" customWidth="1"/>
    <col min="1027" max="1027" width="9.7109375" style="121" customWidth="1"/>
    <col min="1028" max="1028" width="14" style="121" customWidth="1"/>
    <col min="1029" max="1029" width="11.7109375" style="121" customWidth="1"/>
    <col min="1030" max="1030" width="12" style="121" customWidth="1"/>
    <col min="1031" max="1031" width="13.85546875" style="121" customWidth="1"/>
    <col min="1032" max="1032" width="11.7109375" style="121" customWidth="1"/>
    <col min="1033" max="1033" width="13.28515625" style="121" customWidth="1"/>
    <col min="1034" max="1035" width="11.140625" style="121" customWidth="1"/>
    <col min="1036" max="1036" width="21.140625" style="121" customWidth="1"/>
    <col min="1037" max="1037" width="16" style="121" customWidth="1"/>
    <col min="1038" max="1279" width="8.85546875" style="121"/>
    <col min="1280" max="1280" width="9.42578125" style="121" customWidth="1"/>
    <col min="1281" max="1281" width="13.140625" style="121" customWidth="1"/>
    <col min="1282" max="1282" width="47.42578125" style="121" customWidth="1"/>
    <col min="1283" max="1283" width="9.7109375" style="121" customWidth="1"/>
    <col min="1284" max="1284" width="14" style="121" customWidth="1"/>
    <col min="1285" max="1285" width="11.7109375" style="121" customWidth="1"/>
    <col min="1286" max="1286" width="12" style="121" customWidth="1"/>
    <col min="1287" max="1287" width="13.85546875" style="121" customWidth="1"/>
    <col min="1288" max="1288" width="11.7109375" style="121" customWidth="1"/>
    <col min="1289" max="1289" width="13.28515625" style="121" customWidth="1"/>
    <col min="1290" max="1291" width="11.140625" style="121" customWidth="1"/>
    <col min="1292" max="1292" width="21.140625" style="121" customWidth="1"/>
    <col min="1293" max="1293" width="16" style="121" customWidth="1"/>
    <col min="1294" max="1535" width="8.85546875" style="121"/>
    <col min="1536" max="1536" width="9.42578125" style="121" customWidth="1"/>
    <col min="1537" max="1537" width="13.140625" style="121" customWidth="1"/>
    <col min="1538" max="1538" width="47.42578125" style="121" customWidth="1"/>
    <col min="1539" max="1539" width="9.7109375" style="121" customWidth="1"/>
    <col min="1540" max="1540" width="14" style="121" customWidth="1"/>
    <col min="1541" max="1541" width="11.7109375" style="121" customWidth="1"/>
    <col min="1542" max="1542" width="12" style="121" customWidth="1"/>
    <col min="1543" max="1543" width="13.85546875" style="121" customWidth="1"/>
    <col min="1544" max="1544" width="11.7109375" style="121" customWidth="1"/>
    <col min="1545" max="1545" width="13.28515625" style="121" customWidth="1"/>
    <col min="1546" max="1547" width="11.140625" style="121" customWidth="1"/>
    <col min="1548" max="1548" width="21.140625" style="121" customWidth="1"/>
    <col min="1549" max="1549" width="16" style="121" customWidth="1"/>
    <col min="1550" max="1791" width="8.85546875" style="121"/>
    <col min="1792" max="1792" width="9.42578125" style="121" customWidth="1"/>
    <col min="1793" max="1793" width="13.140625" style="121" customWidth="1"/>
    <col min="1794" max="1794" width="47.42578125" style="121" customWidth="1"/>
    <col min="1795" max="1795" width="9.7109375" style="121" customWidth="1"/>
    <col min="1796" max="1796" width="14" style="121" customWidth="1"/>
    <col min="1797" max="1797" width="11.7109375" style="121" customWidth="1"/>
    <col min="1798" max="1798" width="12" style="121" customWidth="1"/>
    <col min="1799" max="1799" width="13.85546875" style="121" customWidth="1"/>
    <col min="1800" max="1800" width="11.7109375" style="121" customWidth="1"/>
    <col min="1801" max="1801" width="13.28515625" style="121" customWidth="1"/>
    <col min="1802" max="1803" width="11.140625" style="121" customWidth="1"/>
    <col min="1804" max="1804" width="21.140625" style="121" customWidth="1"/>
    <col min="1805" max="1805" width="16" style="121" customWidth="1"/>
    <col min="1806" max="2047" width="8.85546875" style="121"/>
    <col min="2048" max="2048" width="9.42578125" style="121" customWidth="1"/>
    <col min="2049" max="2049" width="13.140625" style="121" customWidth="1"/>
    <col min="2050" max="2050" width="47.42578125" style="121" customWidth="1"/>
    <col min="2051" max="2051" width="9.7109375" style="121" customWidth="1"/>
    <col min="2052" max="2052" width="14" style="121" customWidth="1"/>
    <col min="2053" max="2053" width="11.7109375" style="121" customWidth="1"/>
    <col min="2054" max="2054" width="12" style="121" customWidth="1"/>
    <col min="2055" max="2055" width="13.85546875" style="121" customWidth="1"/>
    <col min="2056" max="2056" width="11.7109375" style="121" customWidth="1"/>
    <col min="2057" max="2057" width="13.28515625" style="121" customWidth="1"/>
    <col min="2058" max="2059" width="11.140625" style="121" customWidth="1"/>
    <col min="2060" max="2060" width="21.140625" style="121" customWidth="1"/>
    <col min="2061" max="2061" width="16" style="121" customWidth="1"/>
    <col min="2062" max="2303" width="8.85546875" style="121"/>
    <col min="2304" max="2304" width="9.42578125" style="121" customWidth="1"/>
    <col min="2305" max="2305" width="13.140625" style="121" customWidth="1"/>
    <col min="2306" max="2306" width="47.42578125" style="121" customWidth="1"/>
    <col min="2307" max="2307" width="9.7109375" style="121" customWidth="1"/>
    <col min="2308" max="2308" width="14" style="121" customWidth="1"/>
    <col min="2309" max="2309" width="11.7109375" style="121" customWidth="1"/>
    <col min="2310" max="2310" width="12" style="121" customWidth="1"/>
    <col min="2311" max="2311" width="13.85546875" style="121" customWidth="1"/>
    <col min="2312" max="2312" width="11.7109375" style="121" customWidth="1"/>
    <col min="2313" max="2313" width="13.28515625" style="121" customWidth="1"/>
    <col min="2314" max="2315" width="11.140625" style="121" customWidth="1"/>
    <col min="2316" max="2316" width="21.140625" style="121" customWidth="1"/>
    <col min="2317" max="2317" width="16" style="121" customWidth="1"/>
    <col min="2318" max="2559" width="8.85546875" style="121"/>
    <col min="2560" max="2560" width="9.42578125" style="121" customWidth="1"/>
    <col min="2561" max="2561" width="13.140625" style="121" customWidth="1"/>
    <col min="2562" max="2562" width="47.42578125" style="121" customWidth="1"/>
    <col min="2563" max="2563" width="9.7109375" style="121" customWidth="1"/>
    <col min="2564" max="2564" width="14" style="121" customWidth="1"/>
    <col min="2565" max="2565" width="11.7109375" style="121" customWidth="1"/>
    <col min="2566" max="2566" width="12" style="121" customWidth="1"/>
    <col min="2567" max="2567" width="13.85546875" style="121" customWidth="1"/>
    <col min="2568" max="2568" width="11.7109375" style="121" customWidth="1"/>
    <col min="2569" max="2569" width="13.28515625" style="121" customWidth="1"/>
    <col min="2570" max="2571" width="11.140625" style="121" customWidth="1"/>
    <col min="2572" max="2572" width="21.140625" style="121" customWidth="1"/>
    <col min="2573" max="2573" width="16" style="121" customWidth="1"/>
    <col min="2574" max="2815" width="8.85546875" style="121"/>
    <col min="2816" max="2816" width="9.42578125" style="121" customWidth="1"/>
    <col min="2817" max="2817" width="13.140625" style="121" customWidth="1"/>
    <col min="2818" max="2818" width="47.42578125" style="121" customWidth="1"/>
    <col min="2819" max="2819" width="9.7109375" style="121" customWidth="1"/>
    <col min="2820" max="2820" width="14" style="121" customWidth="1"/>
    <col min="2821" max="2821" width="11.7109375" style="121" customWidth="1"/>
    <col min="2822" max="2822" width="12" style="121" customWidth="1"/>
    <col min="2823" max="2823" width="13.85546875" style="121" customWidth="1"/>
    <col min="2824" max="2824" width="11.7109375" style="121" customWidth="1"/>
    <col min="2825" max="2825" width="13.28515625" style="121" customWidth="1"/>
    <col min="2826" max="2827" width="11.140625" style="121" customWidth="1"/>
    <col min="2828" max="2828" width="21.140625" style="121" customWidth="1"/>
    <col min="2829" max="2829" width="16" style="121" customWidth="1"/>
    <col min="2830" max="3071" width="8.85546875" style="121"/>
    <col min="3072" max="3072" width="9.42578125" style="121" customWidth="1"/>
    <col min="3073" max="3073" width="13.140625" style="121" customWidth="1"/>
    <col min="3074" max="3074" width="47.42578125" style="121" customWidth="1"/>
    <col min="3075" max="3075" width="9.7109375" style="121" customWidth="1"/>
    <col min="3076" max="3076" width="14" style="121" customWidth="1"/>
    <col min="3077" max="3077" width="11.7109375" style="121" customWidth="1"/>
    <col min="3078" max="3078" width="12" style="121" customWidth="1"/>
    <col min="3079" max="3079" width="13.85546875" style="121" customWidth="1"/>
    <col min="3080" max="3080" width="11.7109375" style="121" customWidth="1"/>
    <col min="3081" max="3081" width="13.28515625" style="121" customWidth="1"/>
    <col min="3082" max="3083" width="11.140625" style="121" customWidth="1"/>
    <col min="3084" max="3084" width="21.140625" style="121" customWidth="1"/>
    <col min="3085" max="3085" width="16" style="121" customWidth="1"/>
    <col min="3086" max="3327" width="8.85546875" style="121"/>
    <col min="3328" max="3328" width="9.42578125" style="121" customWidth="1"/>
    <col min="3329" max="3329" width="13.140625" style="121" customWidth="1"/>
    <col min="3330" max="3330" width="47.42578125" style="121" customWidth="1"/>
    <col min="3331" max="3331" width="9.7109375" style="121" customWidth="1"/>
    <col min="3332" max="3332" width="14" style="121" customWidth="1"/>
    <col min="3333" max="3333" width="11.7109375" style="121" customWidth="1"/>
    <col min="3334" max="3334" width="12" style="121" customWidth="1"/>
    <col min="3335" max="3335" width="13.85546875" style="121" customWidth="1"/>
    <col min="3336" max="3336" width="11.7109375" style="121" customWidth="1"/>
    <col min="3337" max="3337" width="13.28515625" style="121" customWidth="1"/>
    <col min="3338" max="3339" width="11.140625" style="121" customWidth="1"/>
    <col min="3340" max="3340" width="21.140625" style="121" customWidth="1"/>
    <col min="3341" max="3341" width="16" style="121" customWidth="1"/>
    <col min="3342" max="3583" width="8.85546875" style="121"/>
    <col min="3584" max="3584" width="9.42578125" style="121" customWidth="1"/>
    <col min="3585" max="3585" width="13.140625" style="121" customWidth="1"/>
    <col min="3586" max="3586" width="47.42578125" style="121" customWidth="1"/>
    <col min="3587" max="3587" width="9.7109375" style="121" customWidth="1"/>
    <col min="3588" max="3588" width="14" style="121" customWidth="1"/>
    <col min="3589" max="3589" width="11.7109375" style="121" customWidth="1"/>
    <col min="3590" max="3590" width="12" style="121" customWidth="1"/>
    <col min="3591" max="3591" width="13.85546875" style="121" customWidth="1"/>
    <col min="3592" max="3592" width="11.7109375" style="121" customWidth="1"/>
    <col min="3593" max="3593" width="13.28515625" style="121" customWidth="1"/>
    <col min="3594" max="3595" width="11.140625" style="121" customWidth="1"/>
    <col min="3596" max="3596" width="21.140625" style="121" customWidth="1"/>
    <col min="3597" max="3597" width="16" style="121" customWidth="1"/>
    <col min="3598" max="3839" width="8.85546875" style="121"/>
    <col min="3840" max="3840" width="9.42578125" style="121" customWidth="1"/>
    <col min="3841" max="3841" width="13.140625" style="121" customWidth="1"/>
    <col min="3842" max="3842" width="47.42578125" style="121" customWidth="1"/>
    <col min="3843" max="3843" width="9.7109375" style="121" customWidth="1"/>
    <col min="3844" max="3844" width="14" style="121" customWidth="1"/>
    <col min="3845" max="3845" width="11.7109375" style="121" customWidth="1"/>
    <col min="3846" max="3846" width="12" style="121" customWidth="1"/>
    <col min="3847" max="3847" width="13.85546875" style="121" customWidth="1"/>
    <col min="3848" max="3848" width="11.7109375" style="121" customWidth="1"/>
    <col min="3849" max="3849" width="13.28515625" style="121" customWidth="1"/>
    <col min="3850" max="3851" width="11.140625" style="121" customWidth="1"/>
    <col min="3852" max="3852" width="21.140625" style="121" customWidth="1"/>
    <col min="3853" max="3853" width="16" style="121" customWidth="1"/>
    <col min="3854" max="4095" width="8.85546875" style="121"/>
    <col min="4096" max="4096" width="9.42578125" style="121" customWidth="1"/>
    <col min="4097" max="4097" width="13.140625" style="121" customWidth="1"/>
    <col min="4098" max="4098" width="47.42578125" style="121" customWidth="1"/>
    <col min="4099" max="4099" width="9.7109375" style="121" customWidth="1"/>
    <col min="4100" max="4100" width="14" style="121" customWidth="1"/>
    <col min="4101" max="4101" width="11.7109375" style="121" customWidth="1"/>
    <col min="4102" max="4102" width="12" style="121" customWidth="1"/>
    <col min="4103" max="4103" width="13.85546875" style="121" customWidth="1"/>
    <col min="4104" max="4104" width="11.7109375" style="121" customWidth="1"/>
    <col min="4105" max="4105" width="13.28515625" style="121" customWidth="1"/>
    <col min="4106" max="4107" width="11.140625" style="121" customWidth="1"/>
    <col min="4108" max="4108" width="21.140625" style="121" customWidth="1"/>
    <col min="4109" max="4109" width="16" style="121" customWidth="1"/>
    <col min="4110" max="4351" width="8.85546875" style="121"/>
    <col min="4352" max="4352" width="9.42578125" style="121" customWidth="1"/>
    <col min="4353" max="4353" width="13.140625" style="121" customWidth="1"/>
    <col min="4354" max="4354" width="47.42578125" style="121" customWidth="1"/>
    <col min="4355" max="4355" width="9.7109375" style="121" customWidth="1"/>
    <col min="4356" max="4356" width="14" style="121" customWidth="1"/>
    <col min="4357" max="4357" width="11.7109375" style="121" customWidth="1"/>
    <col min="4358" max="4358" width="12" style="121" customWidth="1"/>
    <col min="4359" max="4359" width="13.85546875" style="121" customWidth="1"/>
    <col min="4360" max="4360" width="11.7109375" style="121" customWidth="1"/>
    <col min="4361" max="4361" width="13.28515625" style="121" customWidth="1"/>
    <col min="4362" max="4363" width="11.140625" style="121" customWidth="1"/>
    <col min="4364" max="4364" width="21.140625" style="121" customWidth="1"/>
    <col min="4365" max="4365" width="16" style="121" customWidth="1"/>
    <col min="4366" max="4607" width="8.85546875" style="121"/>
    <col min="4608" max="4608" width="9.42578125" style="121" customWidth="1"/>
    <col min="4609" max="4609" width="13.140625" style="121" customWidth="1"/>
    <col min="4610" max="4610" width="47.42578125" style="121" customWidth="1"/>
    <col min="4611" max="4611" width="9.7109375" style="121" customWidth="1"/>
    <col min="4612" max="4612" width="14" style="121" customWidth="1"/>
    <col min="4613" max="4613" width="11.7109375" style="121" customWidth="1"/>
    <col min="4614" max="4614" width="12" style="121" customWidth="1"/>
    <col min="4615" max="4615" width="13.85546875" style="121" customWidth="1"/>
    <col min="4616" max="4616" width="11.7109375" style="121" customWidth="1"/>
    <col min="4617" max="4617" width="13.28515625" style="121" customWidth="1"/>
    <col min="4618" max="4619" width="11.140625" style="121" customWidth="1"/>
    <col min="4620" max="4620" width="21.140625" style="121" customWidth="1"/>
    <col min="4621" max="4621" width="16" style="121" customWidth="1"/>
    <col min="4622" max="4863" width="8.85546875" style="121"/>
    <col min="4864" max="4864" width="9.42578125" style="121" customWidth="1"/>
    <col min="4865" max="4865" width="13.140625" style="121" customWidth="1"/>
    <col min="4866" max="4866" width="47.42578125" style="121" customWidth="1"/>
    <col min="4867" max="4867" width="9.7109375" style="121" customWidth="1"/>
    <col min="4868" max="4868" width="14" style="121" customWidth="1"/>
    <col min="4869" max="4869" width="11.7109375" style="121" customWidth="1"/>
    <col min="4870" max="4870" width="12" style="121" customWidth="1"/>
    <col min="4871" max="4871" width="13.85546875" style="121" customWidth="1"/>
    <col min="4872" max="4872" width="11.7109375" style="121" customWidth="1"/>
    <col min="4873" max="4873" width="13.28515625" style="121" customWidth="1"/>
    <col min="4874" max="4875" width="11.140625" style="121" customWidth="1"/>
    <col min="4876" max="4876" width="21.140625" style="121" customWidth="1"/>
    <col min="4877" max="4877" width="16" style="121" customWidth="1"/>
    <col min="4878" max="5119" width="8.85546875" style="121"/>
    <col min="5120" max="5120" width="9.42578125" style="121" customWidth="1"/>
    <col min="5121" max="5121" width="13.140625" style="121" customWidth="1"/>
    <col min="5122" max="5122" width="47.42578125" style="121" customWidth="1"/>
    <col min="5123" max="5123" width="9.7109375" style="121" customWidth="1"/>
    <col min="5124" max="5124" width="14" style="121" customWidth="1"/>
    <col min="5125" max="5125" width="11.7109375" style="121" customWidth="1"/>
    <col min="5126" max="5126" width="12" style="121" customWidth="1"/>
    <col min="5127" max="5127" width="13.85546875" style="121" customWidth="1"/>
    <col min="5128" max="5128" width="11.7109375" style="121" customWidth="1"/>
    <col min="5129" max="5129" width="13.28515625" style="121" customWidth="1"/>
    <col min="5130" max="5131" width="11.140625" style="121" customWidth="1"/>
    <col min="5132" max="5132" width="21.140625" style="121" customWidth="1"/>
    <col min="5133" max="5133" width="16" style="121" customWidth="1"/>
    <col min="5134" max="5375" width="8.85546875" style="121"/>
    <col min="5376" max="5376" width="9.42578125" style="121" customWidth="1"/>
    <col min="5377" max="5377" width="13.140625" style="121" customWidth="1"/>
    <col min="5378" max="5378" width="47.42578125" style="121" customWidth="1"/>
    <col min="5379" max="5379" width="9.7109375" style="121" customWidth="1"/>
    <col min="5380" max="5380" width="14" style="121" customWidth="1"/>
    <col min="5381" max="5381" width="11.7109375" style="121" customWidth="1"/>
    <col min="5382" max="5382" width="12" style="121" customWidth="1"/>
    <col min="5383" max="5383" width="13.85546875" style="121" customWidth="1"/>
    <col min="5384" max="5384" width="11.7109375" style="121" customWidth="1"/>
    <col min="5385" max="5385" width="13.28515625" style="121" customWidth="1"/>
    <col min="5386" max="5387" width="11.140625" style="121" customWidth="1"/>
    <col min="5388" max="5388" width="21.140625" style="121" customWidth="1"/>
    <col min="5389" max="5389" width="16" style="121" customWidth="1"/>
    <col min="5390" max="5631" width="8.85546875" style="121"/>
    <col min="5632" max="5632" width="9.42578125" style="121" customWidth="1"/>
    <col min="5633" max="5633" width="13.140625" style="121" customWidth="1"/>
    <col min="5634" max="5634" width="47.42578125" style="121" customWidth="1"/>
    <col min="5635" max="5635" width="9.7109375" style="121" customWidth="1"/>
    <col min="5636" max="5636" width="14" style="121" customWidth="1"/>
    <col min="5637" max="5637" width="11.7109375" style="121" customWidth="1"/>
    <col min="5638" max="5638" width="12" style="121" customWidth="1"/>
    <col min="5639" max="5639" width="13.85546875" style="121" customWidth="1"/>
    <col min="5640" max="5640" width="11.7109375" style="121" customWidth="1"/>
    <col min="5641" max="5641" width="13.28515625" style="121" customWidth="1"/>
    <col min="5642" max="5643" width="11.140625" style="121" customWidth="1"/>
    <col min="5644" max="5644" width="21.140625" style="121" customWidth="1"/>
    <col min="5645" max="5645" width="16" style="121" customWidth="1"/>
    <col min="5646" max="5887" width="8.85546875" style="121"/>
    <col min="5888" max="5888" width="9.42578125" style="121" customWidth="1"/>
    <col min="5889" max="5889" width="13.140625" style="121" customWidth="1"/>
    <col min="5890" max="5890" width="47.42578125" style="121" customWidth="1"/>
    <col min="5891" max="5891" width="9.7109375" style="121" customWidth="1"/>
    <col min="5892" max="5892" width="14" style="121" customWidth="1"/>
    <col min="5893" max="5893" width="11.7109375" style="121" customWidth="1"/>
    <col min="5894" max="5894" width="12" style="121" customWidth="1"/>
    <col min="5895" max="5895" width="13.85546875" style="121" customWidth="1"/>
    <col min="5896" max="5896" width="11.7109375" style="121" customWidth="1"/>
    <col min="5897" max="5897" width="13.28515625" style="121" customWidth="1"/>
    <col min="5898" max="5899" width="11.140625" style="121" customWidth="1"/>
    <col min="5900" max="5900" width="21.140625" style="121" customWidth="1"/>
    <col min="5901" max="5901" width="16" style="121" customWidth="1"/>
    <col min="5902" max="6143" width="8.85546875" style="121"/>
    <col min="6144" max="6144" width="9.42578125" style="121" customWidth="1"/>
    <col min="6145" max="6145" width="13.140625" style="121" customWidth="1"/>
    <col min="6146" max="6146" width="47.42578125" style="121" customWidth="1"/>
    <col min="6147" max="6147" width="9.7109375" style="121" customWidth="1"/>
    <col min="6148" max="6148" width="14" style="121" customWidth="1"/>
    <col min="6149" max="6149" width="11.7109375" style="121" customWidth="1"/>
    <col min="6150" max="6150" width="12" style="121" customWidth="1"/>
    <col min="6151" max="6151" width="13.85546875" style="121" customWidth="1"/>
    <col min="6152" max="6152" width="11.7109375" style="121" customWidth="1"/>
    <col min="6153" max="6153" width="13.28515625" style="121" customWidth="1"/>
    <col min="6154" max="6155" width="11.140625" style="121" customWidth="1"/>
    <col min="6156" max="6156" width="21.140625" style="121" customWidth="1"/>
    <col min="6157" max="6157" width="16" style="121" customWidth="1"/>
    <col min="6158" max="6399" width="8.85546875" style="121"/>
    <col min="6400" max="6400" width="9.42578125" style="121" customWidth="1"/>
    <col min="6401" max="6401" width="13.140625" style="121" customWidth="1"/>
    <col min="6402" max="6402" width="47.42578125" style="121" customWidth="1"/>
    <col min="6403" max="6403" width="9.7109375" style="121" customWidth="1"/>
    <col min="6404" max="6404" width="14" style="121" customWidth="1"/>
    <col min="6405" max="6405" width="11.7109375" style="121" customWidth="1"/>
    <col min="6406" max="6406" width="12" style="121" customWidth="1"/>
    <col min="6407" max="6407" width="13.85546875" style="121" customWidth="1"/>
    <col min="6408" max="6408" width="11.7109375" style="121" customWidth="1"/>
    <col min="6409" max="6409" width="13.28515625" style="121" customWidth="1"/>
    <col min="6410" max="6411" width="11.140625" style="121" customWidth="1"/>
    <col min="6412" max="6412" width="21.140625" style="121" customWidth="1"/>
    <col min="6413" max="6413" width="16" style="121" customWidth="1"/>
    <col min="6414" max="6655" width="8.85546875" style="121"/>
    <col min="6656" max="6656" width="9.42578125" style="121" customWidth="1"/>
    <col min="6657" max="6657" width="13.140625" style="121" customWidth="1"/>
    <col min="6658" max="6658" width="47.42578125" style="121" customWidth="1"/>
    <col min="6659" max="6659" width="9.7109375" style="121" customWidth="1"/>
    <col min="6660" max="6660" width="14" style="121" customWidth="1"/>
    <col min="6661" max="6661" width="11.7109375" style="121" customWidth="1"/>
    <col min="6662" max="6662" width="12" style="121" customWidth="1"/>
    <col min="6663" max="6663" width="13.85546875" style="121" customWidth="1"/>
    <col min="6664" max="6664" width="11.7109375" style="121" customWidth="1"/>
    <col min="6665" max="6665" width="13.28515625" style="121" customWidth="1"/>
    <col min="6666" max="6667" width="11.140625" style="121" customWidth="1"/>
    <col min="6668" max="6668" width="21.140625" style="121" customWidth="1"/>
    <col min="6669" max="6669" width="16" style="121" customWidth="1"/>
    <col min="6670" max="6911" width="8.85546875" style="121"/>
    <col min="6912" max="6912" width="9.42578125" style="121" customWidth="1"/>
    <col min="6913" max="6913" width="13.140625" style="121" customWidth="1"/>
    <col min="6914" max="6914" width="47.42578125" style="121" customWidth="1"/>
    <col min="6915" max="6915" width="9.7109375" style="121" customWidth="1"/>
    <col min="6916" max="6916" width="14" style="121" customWidth="1"/>
    <col min="6917" max="6917" width="11.7109375" style="121" customWidth="1"/>
    <col min="6918" max="6918" width="12" style="121" customWidth="1"/>
    <col min="6919" max="6919" width="13.85546875" style="121" customWidth="1"/>
    <col min="6920" max="6920" width="11.7109375" style="121" customWidth="1"/>
    <col min="6921" max="6921" width="13.28515625" style="121" customWidth="1"/>
    <col min="6922" max="6923" width="11.140625" style="121" customWidth="1"/>
    <col min="6924" max="6924" width="21.140625" style="121" customWidth="1"/>
    <col min="6925" max="6925" width="16" style="121" customWidth="1"/>
    <col min="6926" max="7167" width="8.85546875" style="121"/>
    <col min="7168" max="7168" width="9.42578125" style="121" customWidth="1"/>
    <col min="7169" max="7169" width="13.140625" style="121" customWidth="1"/>
    <col min="7170" max="7170" width="47.42578125" style="121" customWidth="1"/>
    <col min="7171" max="7171" width="9.7109375" style="121" customWidth="1"/>
    <col min="7172" max="7172" width="14" style="121" customWidth="1"/>
    <col min="7173" max="7173" width="11.7109375" style="121" customWidth="1"/>
    <col min="7174" max="7174" width="12" style="121" customWidth="1"/>
    <col min="7175" max="7175" width="13.85546875" style="121" customWidth="1"/>
    <col min="7176" max="7176" width="11.7109375" style="121" customWidth="1"/>
    <col min="7177" max="7177" width="13.28515625" style="121" customWidth="1"/>
    <col min="7178" max="7179" width="11.140625" style="121" customWidth="1"/>
    <col min="7180" max="7180" width="21.140625" style="121" customWidth="1"/>
    <col min="7181" max="7181" width="16" style="121" customWidth="1"/>
    <col min="7182" max="7423" width="8.85546875" style="121"/>
    <col min="7424" max="7424" width="9.42578125" style="121" customWidth="1"/>
    <col min="7425" max="7425" width="13.140625" style="121" customWidth="1"/>
    <col min="7426" max="7426" width="47.42578125" style="121" customWidth="1"/>
    <col min="7427" max="7427" width="9.7109375" style="121" customWidth="1"/>
    <col min="7428" max="7428" width="14" style="121" customWidth="1"/>
    <col min="7429" max="7429" width="11.7109375" style="121" customWidth="1"/>
    <col min="7430" max="7430" width="12" style="121" customWidth="1"/>
    <col min="7431" max="7431" width="13.85546875" style="121" customWidth="1"/>
    <col min="7432" max="7432" width="11.7109375" style="121" customWidth="1"/>
    <col min="7433" max="7433" width="13.28515625" style="121" customWidth="1"/>
    <col min="7434" max="7435" width="11.140625" style="121" customWidth="1"/>
    <col min="7436" max="7436" width="21.140625" style="121" customWidth="1"/>
    <col min="7437" max="7437" width="16" style="121" customWidth="1"/>
    <col min="7438" max="7679" width="8.85546875" style="121"/>
    <col min="7680" max="7680" width="9.42578125" style="121" customWidth="1"/>
    <col min="7681" max="7681" width="13.140625" style="121" customWidth="1"/>
    <col min="7682" max="7682" width="47.42578125" style="121" customWidth="1"/>
    <col min="7683" max="7683" width="9.7109375" style="121" customWidth="1"/>
    <col min="7684" max="7684" width="14" style="121" customWidth="1"/>
    <col min="7685" max="7685" width="11.7109375" style="121" customWidth="1"/>
    <col min="7686" max="7686" width="12" style="121" customWidth="1"/>
    <col min="7687" max="7687" width="13.85546875" style="121" customWidth="1"/>
    <col min="7688" max="7688" width="11.7109375" style="121" customWidth="1"/>
    <col min="7689" max="7689" width="13.28515625" style="121" customWidth="1"/>
    <col min="7690" max="7691" width="11.140625" style="121" customWidth="1"/>
    <col min="7692" max="7692" width="21.140625" style="121" customWidth="1"/>
    <col min="7693" max="7693" width="16" style="121" customWidth="1"/>
    <col min="7694" max="7935" width="8.85546875" style="121"/>
    <col min="7936" max="7936" width="9.42578125" style="121" customWidth="1"/>
    <col min="7937" max="7937" width="13.140625" style="121" customWidth="1"/>
    <col min="7938" max="7938" width="47.42578125" style="121" customWidth="1"/>
    <col min="7939" max="7939" width="9.7109375" style="121" customWidth="1"/>
    <col min="7940" max="7940" width="14" style="121" customWidth="1"/>
    <col min="7941" max="7941" width="11.7109375" style="121" customWidth="1"/>
    <col min="7942" max="7942" width="12" style="121" customWidth="1"/>
    <col min="7943" max="7943" width="13.85546875" style="121" customWidth="1"/>
    <col min="7944" max="7944" width="11.7109375" style="121" customWidth="1"/>
    <col min="7945" max="7945" width="13.28515625" style="121" customWidth="1"/>
    <col min="7946" max="7947" width="11.140625" style="121" customWidth="1"/>
    <col min="7948" max="7948" width="21.140625" style="121" customWidth="1"/>
    <col min="7949" max="7949" width="16" style="121" customWidth="1"/>
    <col min="7950" max="8191" width="8.85546875" style="121"/>
    <col min="8192" max="8192" width="9.42578125" style="121" customWidth="1"/>
    <col min="8193" max="8193" width="13.140625" style="121" customWidth="1"/>
    <col min="8194" max="8194" width="47.42578125" style="121" customWidth="1"/>
    <col min="8195" max="8195" width="9.7109375" style="121" customWidth="1"/>
    <col min="8196" max="8196" width="14" style="121" customWidth="1"/>
    <col min="8197" max="8197" width="11.7109375" style="121" customWidth="1"/>
    <col min="8198" max="8198" width="12" style="121" customWidth="1"/>
    <col min="8199" max="8199" width="13.85546875" style="121" customWidth="1"/>
    <col min="8200" max="8200" width="11.7109375" style="121" customWidth="1"/>
    <col min="8201" max="8201" width="13.28515625" style="121" customWidth="1"/>
    <col min="8202" max="8203" width="11.140625" style="121" customWidth="1"/>
    <col min="8204" max="8204" width="21.140625" style="121" customWidth="1"/>
    <col min="8205" max="8205" width="16" style="121" customWidth="1"/>
    <col min="8206" max="8447" width="8.85546875" style="121"/>
    <col min="8448" max="8448" width="9.42578125" style="121" customWidth="1"/>
    <col min="8449" max="8449" width="13.140625" style="121" customWidth="1"/>
    <col min="8450" max="8450" width="47.42578125" style="121" customWidth="1"/>
    <col min="8451" max="8451" width="9.7109375" style="121" customWidth="1"/>
    <col min="8452" max="8452" width="14" style="121" customWidth="1"/>
    <col min="8453" max="8453" width="11.7109375" style="121" customWidth="1"/>
    <col min="8454" max="8454" width="12" style="121" customWidth="1"/>
    <col min="8455" max="8455" width="13.85546875" style="121" customWidth="1"/>
    <col min="8456" max="8456" width="11.7109375" style="121" customWidth="1"/>
    <col min="8457" max="8457" width="13.28515625" style="121" customWidth="1"/>
    <col min="8458" max="8459" width="11.140625" style="121" customWidth="1"/>
    <col min="8460" max="8460" width="21.140625" style="121" customWidth="1"/>
    <col min="8461" max="8461" width="16" style="121" customWidth="1"/>
    <col min="8462" max="8703" width="8.85546875" style="121"/>
    <col min="8704" max="8704" width="9.42578125" style="121" customWidth="1"/>
    <col min="8705" max="8705" width="13.140625" style="121" customWidth="1"/>
    <col min="8706" max="8706" width="47.42578125" style="121" customWidth="1"/>
    <col min="8707" max="8707" width="9.7109375" style="121" customWidth="1"/>
    <col min="8708" max="8708" width="14" style="121" customWidth="1"/>
    <col min="8709" max="8709" width="11.7109375" style="121" customWidth="1"/>
    <col min="8710" max="8710" width="12" style="121" customWidth="1"/>
    <col min="8711" max="8711" width="13.85546875" style="121" customWidth="1"/>
    <col min="8712" max="8712" width="11.7109375" style="121" customWidth="1"/>
    <col min="8713" max="8713" width="13.28515625" style="121" customWidth="1"/>
    <col min="8714" max="8715" width="11.140625" style="121" customWidth="1"/>
    <col min="8716" max="8716" width="21.140625" style="121" customWidth="1"/>
    <col min="8717" max="8717" width="16" style="121" customWidth="1"/>
    <col min="8718" max="8959" width="8.85546875" style="121"/>
    <col min="8960" max="8960" width="9.42578125" style="121" customWidth="1"/>
    <col min="8961" max="8961" width="13.140625" style="121" customWidth="1"/>
    <col min="8962" max="8962" width="47.42578125" style="121" customWidth="1"/>
    <col min="8963" max="8963" width="9.7109375" style="121" customWidth="1"/>
    <col min="8964" max="8964" width="14" style="121" customWidth="1"/>
    <col min="8965" max="8965" width="11.7109375" style="121" customWidth="1"/>
    <col min="8966" max="8966" width="12" style="121" customWidth="1"/>
    <col min="8967" max="8967" width="13.85546875" style="121" customWidth="1"/>
    <col min="8968" max="8968" width="11.7109375" style="121" customWidth="1"/>
    <col min="8969" max="8969" width="13.28515625" style="121" customWidth="1"/>
    <col min="8970" max="8971" width="11.140625" style="121" customWidth="1"/>
    <col min="8972" max="8972" width="21.140625" style="121" customWidth="1"/>
    <col min="8973" max="8973" width="16" style="121" customWidth="1"/>
    <col min="8974" max="9215" width="8.85546875" style="121"/>
    <col min="9216" max="9216" width="9.42578125" style="121" customWidth="1"/>
    <col min="9217" max="9217" width="13.140625" style="121" customWidth="1"/>
    <col min="9218" max="9218" width="47.42578125" style="121" customWidth="1"/>
    <col min="9219" max="9219" width="9.7109375" style="121" customWidth="1"/>
    <col min="9220" max="9220" width="14" style="121" customWidth="1"/>
    <col min="9221" max="9221" width="11.7109375" style="121" customWidth="1"/>
    <col min="9222" max="9222" width="12" style="121" customWidth="1"/>
    <col min="9223" max="9223" width="13.85546875" style="121" customWidth="1"/>
    <col min="9224" max="9224" width="11.7109375" style="121" customWidth="1"/>
    <col min="9225" max="9225" width="13.28515625" style="121" customWidth="1"/>
    <col min="9226" max="9227" width="11.140625" style="121" customWidth="1"/>
    <col min="9228" max="9228" width="21.140625" style="121" customWidth="1"/>
    <col min="9229" max="9229" width="16" style="121" customWidth="1"/>
    <col min="9230" max="9471" width="8.85546875" style="121"/>
    <col min="9472" max="9472" width="9.42578125" style="121" customWidth="1"/>
    <col min="9473" max="9473" width="13.140625" style="121" customWidth="1"/>
    <col min="9474" max="9474" width="47.42578125" style="121" customWidth="1"/>
    <col min="9475" max="9475" width="9.7109375" style="121" customWidth="1"/>
    <col min="9476" max="9476" width="14" style="121" customWidth="1"/>
    <col min="9477" max="9477" width="11.7109375" style="121" customWidth="1"/>
    <col min="9478" max="9478" width="12" style="121" customWidth="1"/>
    <col min="9479" max="9479" width="13.85546875" style="121" customWidth="1"/>
    <col min="9480" max="9480" width="11.7109375" style="121" customWidth="1"/>
    <col min="9481" max="9481" width="13.28515625" style="121" customWidth="1"/>
    <col min="9482" max="9483" width="11.140625" style="121" customWidth="1"/>
    <col min="9484" max="9484" width="21.140625" style="121" customWidth="1"/>
    <col min="9485" max="9485" width="16" style="121" customWidth="1"/>
    <col min="9486" max="9727" width="8.85546875" style="121"/>
    <col min="9728" max="9728" width="9.42578125" style="121" customWidth="1"/>
    <col min="9729" max="9729" width="13.140625" style="121" customWidth="1"/>
    <col min="9730" max="9730" width="47.42578125" style="121" customWidth="1"/>
    <col min="9731" max="9731" width="9.7109375" style="121" customWidth="1"/>
    <col min="9732" max="9732" width="14" style="121" customWidth="1"/>
    <col min="9733" max="9733" width="11.7109375" style="121" customWidth="1"/>
    <col min="9734" max="9734" width="12" style="121" customWidth="1"/>
    <col min="9735" max="9735" width="13.85546875" style="121" customWidth="1"/>
    <col min="9736" max="9736" width="11.7109375" style="121" customWidth="1"/>
    <col min="9737" max="9737" width="13.28515625" style="121" customWidth="1"/>
    <col min="9738" max="9739" width="11.140625" style="121" customWidth="1"/>
    <col min="9740" max="9740" width="21.140625" style="121" customWidth="1"/>
    <col min="9741" max="9741" width="16" style="121" customWidth="1"/>
    <col min="9742" max="9983" width="8.85546875" style="121"/>
    <col min="9984" max="9984" width="9.42578125" style="121" customWidth="1"/>
    <col min="9985" max="9985" width="13.140625" style="121" customWidth="1"/>
    <col min="9986" max="9986" width="47.42578125" style="121" customWidth="1"/>
    <col min="9987" max="9987" width="9.7109375" style="121" customWidth="1"/>
    <col min="9988" max="9988" width="14" style="121" customWidth="1"/>
    <col min="9989" max="9989" width="11.7109375" style="121" customWidth="1"/>
    <col min="9990" max="9990" width="12" style="121" customWidth="1"/>
    <col min="9991" max="9991" width="13.85546875" style="121" customWidth="1"/>
    <col min="9992" max="9992" width="11.7109375" style="121" customWidth="1"/>
    <col min="9993" max="9993" width="13.28515625" style="121" customWidth="1"/>
    <col min="9994" max="9995" width="11.140625" style="121" customWidth="1"/>
    <col min="9996" max="9996" width="21.140625" style="121" customWidth="1"/>
    <col min="9997" max="9997" width="16" style="121" customWidth="1"/>
    <col min="9998" max="10239" width="8.85546875" style="121"/>
    <col min="10240" max="10240" width="9.42578125" style="121" customWidth="1"/>
    <col min="10241" max="10241" width="13.140625" style="121" customWidth="1"/>
    <col min="10242" max="10242" width="47.42578125" style="121" customWidth="1"/>
    <col min="10243" max="10243" width="9.7109375" style="121" customWidth="1"/>
    <col min="10244" max="10244" width="14" style="121" customWidth="1"/>
    <col min="10245" max="10245" width="11.7109375" style="121" customWidth="1"/>
    <col min="10246" max="10246" width="12" style="121" customWidth="1"/>
    <col min="10247" max="10247" width="13.85546875" style="121" customWidth="1"/>
    <col min="10248" max="10248" width="11.7109375" style="121" customWidth="1"/>
    <col min="10249" max="10249" width="13.28515625" style="121" customWidth="1"/>
    <col min="10250" max="10251" width="11.140625" style="121" customWidth="1"/>
    <col min="10252" max="10252" width="21.140625" style="121" customWidth="1"/>
    <col min="10253" max="10253" width="16" style="121" customWidth="1"/>
    <col min="10254" max="10495" width="8.85546875" style="121"/>
    <col min="10496" max="10496" width="9.42578125" style="121" customWidth="1"/>
    <col min="10497" max="10497" width="13.140625" style="121" customWidth="1"/>
    <col min="10498" max="10498" width="47.42578125" style="121" customWidth="1"/>
    <col min="10499" max="10499" width="9.7109375" style="121" customWidth="1"/>
    <col min="10500" max="10500" width="14" style="121" customWidth="1"/>
    <col min="10501" max="10501" width="11.7109375" style="121" customWidth="1"/>
    <col min="10502" max="10502" width="12" style="121" customWidth="1"/>
    <col min="10503" max="10503" width="13.85546875" style="121" customWidth="1"/>
    <col min="10504" max="10504" width="11.7109375" style="121" customWidth="1"/>
    <col min="10505" max="10505" width="13.28515625" style="121" customWidth="1"/>
    <col min="10506" max="10507" width="11.140625" style="121" customWidth="1"/>
    <col min="10508" max="10508" width="21.140625" style="121" customWidth="1"/>
    <col min="10509" max="10509" width="16" style="121" customWidth="1"/>
    <col min="10510" max="10751" width="8.85546875" style="121"/>
    <col min="10752" max="10752" width="9.42578125" style="121" customWidth="1"/>
    <col min="10753" max="10753" width="13.140625" style="121" customWidth="1"/>
    <col min="10754" max="10754" width="47.42578125" style="121" customWidth="1"/>
    <col min="10755" max="10755" width="9.7109375" style="121" customWidth="1"/>
    <col min="10756" max="10756" width="14" style="121" customWidth="1"/>
    <col min="10757" max="10757" width="11.7109375" style="121" customWidth="1"/>
    <col min="10758" max="10758" width="12" style="121" customWidth="1"/>
    <col min="10759" max="10759" width="13.85546875" style="121" customWidth="1"/>
    <col min="10760" max="10760" width="11.7109375" style="121" customWidth="1"/>
    <col min="10761" max="10761" width="13.28515625" style="121" customWidth="1"/>
    <col min="10762" max="10763" width="11.140625" style="121" customWidth="1"/>
    <col min="10764" max="10764" width="21.140625" style="121" customWidth="1"/>
    <col min="10765" max="10765" width="16" style="121" customWidth="1"/>
    <col min="10766" max="11007" width="8.85546875" style="121"/>
    <col min="11008" max="11008" width="9.42578125" style="121" customWidth="1"/>
    <col min="11009" max="11009" width="13.140625" style="121" customWidth="1"/>
    <col min="11010" max="11010" width="47.42578125" style="121" customWidth="1"/>
    <col min="11011" max="11011" width="9.7109375" style="121" customWidth="1"/>
    <col min="11012" max="11012" width="14" style="121" customWidth="1"/>
    <col min="11013" max="11013" width="11.7109375" style="121" customWidth="1"/>
    <col min="11014" max="11014" width="12" style="121" customWidth="1"/>
    <col min="11015" max="11015" width="13.85546875" style="121" customWidth="1"/>
    <col min="11016" max="11016" width="11.7109375" style="121" customWidth="1"/>
    <col min="11017" max="11017" width="13.28515625" style="121" customWidth="1"/>
    <col min="11018" max="11019" width="11.140625" style="121" customWidth="1"/>
    <col min="11020" max="11020" width="21.140625" style="121" customWidth="1"/>
    <col min="11021" max="11021" width="16" style="121" customWidth="1"/>
    <col min="11022" max="11263" width="8.85546875" style="121"/>
    <col min="11264" max="11264" width="9.42578125" style="121" customWidth="1"/>
    <col min="11265" max="11265" width="13.140625" style="121" customWidth="1"/>
    <col min="11266" max="11266" width="47.42578125" style="121" customWidth="1"/>
    <col min="11267" max="11267" width="9.7109375" style="121" customWidth="1"/>
    <col min="11268" max="11268" width="14" style="121" customWidth="1"/>
    <col min="11269" max="11269" width="11.7109375" style="121" customWidth="1"/>
    <col min="11270" max="11270" width="12" style="121" customWidth="1"/>
    <col min="11271" max="11271" width="13.85546875" style="121" customWidth="1"/>
    <col min="11272" max="11272" width="11.7109375" style="121" customWidth="1"/>
    <col min="11273" max="11273" width="13.28515625" style="121" customWidth="1"/>
    <col min="11274" max="11275" width="11.140625" style="121" customWidth="1"/>
    <col min="11276" max="11276" width="21.140625" style="121" customWidth="1"/>
    <col min="11277" max="11277" width="16" style="121" customWidth="1"/>
    <col min="11278" max="11519" width="8.85546875" style="121"/>
    <col min="11520" max="11520" width="9.42578125" style="121" customWidth="1"/>
    <col min="11521" max="11521" width="13.140625" style="121" customWidth="1"/>
    <col min="11522" max="11522" width="47.42578125" style="121" customWidth="1"/>
    <col min="11523" max="11523" width="9.7109375" style="121" customWidth="1"/>
    <col min="11524" max="11524" width="14" style="121" customWidth="1"/>
    <col min="11525" max="11525" width="11.7109375" style="121" customWidth="1"/>
    <col min="11526" max="11526" width="12" style="121" customWidth="1"/>
    <col min="11527" max="11527" width="13.85546875" style="121" customWidth="1"/>
    <col min="11528" max="11528" width="11.7109375" style="121" customWidth="1"/>
    <col min="11529" max="11529" width="13.28515625" style="121" customWidth="1"/>
    <col min="11530" max="11531" width="11.140625" style="121" customWidth="1"/>
    <col min="11532" max="11532" width="21.140625" style="121" customWidth="1"/>
    <col min="11533" max="11533" width="16" style="121" customWidth="1"/>
    <col min="11534" max="11775" width="8.85546875" style="121"/>
    <col min="11776" max="11776" width="9.42578125" style="121" customWidth="1"/>
    <col min="11777" max="11777" width="13.140625" style="121" customWidth="1"/>
    <col min="11778" max="11778" width="47.42578125" style="121" customWidth="1"/>
    <col min="11779" max="11779" width="9.7109375" style="121" customWidth="1"/>
    <col min="11780" max="11780" width="14" style="121" customWidth="1"/>
    <col min="11781" max="11781" width="11.7109375" style="121" customWidth="1"/>
    <col min="11782" max="11782" width="12" style="121" customWidth="1"/>
    <col min="11783" max="11783" width="13.85546875" style="121" customWidth="1"/>
    <col min="11784" max="11784" width="11.7109375" style="121" customWidth="1"/>
    <col min="11785" max="11785" width="13.28515625" style="121" customWidth="1"/>
    <col min="11786" max="11787" width="11.140625" style="121" customWidth="1"/>
    <col min="11788" max="11788" width="21.140625" style="121" customWidth="1"/>
    <col min="11789" max="11789" width="16" style="121" customWidth="1"/>
    <col min="11790" max="12031" width="8.85546875" style="121"/>
    <col min="12032" max="12032" width="9.42578125" style="121" customWidth="1"/>
    <col min="12033" max="12033" width="13.140625" style="121" customWidth="1"/>
    <col min="12034" max="12034" width="47.42578125" style="121" customWidth="1"/>
    <col min="12035" max="12035" width="9.7109375" style="121" customWidth="1"/>
    <col min="12036" max="12036" width="14" style="121" customWidth="1"/>
    <col min="12037" max="12037" width="11.7109375" style="121" customWidth="1"/>
    <col min="12038" max="12038" width="12" style="121" customWidth="1"/>
    <col min="12039" max="12039" width="13.85546875" style="121" customWidth="1"/>
    <col min="12040" max="12040" width="11.7109375" style="121" customWidth="1"/>
    <col min="12041" max="12041" width="13.28515625" style="121" customWidth="1"/>
    <col min="12042" max="12043" width="11.140625" style="121" customWidth="1"/>
    <col min="12044" max="12044" width="21.140625" style="121" customWidth="1"/>
    <col min="12045" max="12045" width="16" style="121" customWidth="1"/>
    <col min="12046" max="12287" width="8.85546875" style="121"/>
    <col min="12288" max="12288" width="9.42578125" style="121" customWidth="1"/>
    <col min="12289" max="12289" width="13.140625" style="121" customWidth="1"/>
    <col min="12290" max="12290" width="47.42578125" style="121" customWidth="1"/>
    <col min="12291" max="12291" width="9.7109375" style="121" customWidth="1"/>
    <col min="12292" max="12292" width="14" style="121" customWidth="1"/>
    <col min="12293" max="12293" width="11.7109375" style="121" customWidth="1"/>
    <col min="12294" max="12294" width="12" style="121" customWidth="1"/>
    <col min="12295" max="12295" width="13.85546875" style="121" customWidth="1"/>
    <col min="12296" max="12296" width="11.7109375" style="121" customWidth="1"/>
    <col min="12297" max="12297" width="13.28515625" style="121" customWidth="1"/>
    <col min="12298" max="12299" width="11.140625" style="121" customWidth="1"/>
    <col min="12300" max="12300" width="21.140625" style="121" customWidth="1"/>
    <col min="12301" max="12301" width="16" style="121" customWidth="1"/>
    <col min="12302" max="12543" width="8.85546875" style="121"/>
    <col min="12544" max="12544" width="9.42578125" style="121" customWidth="1"/>
    <col min="12545" max="12545" width="13.140625" style="121" customWidth="1"/>
    <col min="12546" max="12546" width="47.42578125" style="121" customWidth="1"/>
    <col min="12547" max="12547" width="9.7109375" style="121" customWidth="1"/>
    <col min="12548" max="12548" width="14" style="121" customWidth="1"/>
    <col min="12549" max="12549" width="11.7109375" style="121" customWidth="1"/>
    <col min="12550" max="12550" width="12" style="121" customWidth="1"/>
    <col min="12551" max="12551" width="13.85546875" style="121" customWidth="1"/>
    <col min="12552" max="12552" width="11.7109375" style="121" customWidth="1"/>
    <col min="12553" max="12553" width="13.28515625" style="121" customWidth="1"/>
    <col min="12554" max="12555" width="11.140625" style="121" customWidth="1"/>
    <col min="12556" max="12556" width="21.140625" style="121" customWidth="1"/>
    <col min="12557" max="12557" width="16" style="121" customWidth="1"/>
    <col min="12558" max="12799" width="8.85546875" style="121"/>
    <col min="12800" max="12800" width="9.42578125" style="121" customWidth="1"/>
    <col min="12801" max="12801" width="13.140625" style="121" customWidth="1"/>
    <col min="12802" max="12802" width="47.42578125" style="121" customWidth="1"/>
    <col min="12803" max="12803" width="9.7109375" style="121" customWidth="1"/>
    <col min="12804" max="12804" width="14" style="121" customWidth="1"/>
    <col min="12805" max="12805" width="11.7109375" style="121" customWidth="1"/>
    <col min="12806" max="12806" width="12" style="121" customWidth="1"/>
    <col min="12807" max="12807" width="13.85546875" style="121" customWidth="1"/>
    <col min="12808" max="12808" width="11.7109375" style="121" customWidth="1"/>
    <col min="12809" max="12809" width="13.28515625" style="121" customWidth="1"/>
    <col min="12810" max="12811" width="11.140625" style="121" customWidth="1"/>
    <col min="12812" max="12812" width="21.140625" style="121" customWidth="1"/>
    <col min="12813" max="12813" width="16" style="121" customWidth="1"/>
    <col min="12814" max="13055" width="8.85546875" style="121"/>
    <col min="13056" max="13056" width="9.42578125" style="121" customWidth="1"/>
    <col min="13057" max="13057" width="13.140625" style="121" customWidth="1"/>
    <col min="13058" max="13058" width="47.42578125" style="121" customWidth="1"/>
    <col min="13059" max="13059" width="9.7109375" style="121" customWidth="1"/>
    <col min="13060" max="13060" width="14" style="121" customWidth="1"/>
    <col min="13061" max="13061" width="11.7109375" style="121" customWidth="1"/>
    <col min="13062" max="13062" width="12" style="121" customWidth="1"/>
    <col min="13063" max="13063" width="13.85546875" style="121" customWidth="1"/>
    <col min="13064" max="13064" width="11.7109375" style="121" customWidth="1"/>
    <col min="13065" max="13065" width="13.28515625" style="121" customWidth="1"/>
    <col min="13066" max="13067" width="11.140625" style="121" customWidth="1"/>
    <col min="13068" max="13068" width="21.140625" style="121" customWidth="1"/>
    <col min="13069" max="13069" width="16" style="121" customWidth="1"/>
    <col min="13070" max="13311" width="8.85546875" style="121"/>
    <col min="13312" max="13312" width="9.42578125" style="121" customWidth="1"/>
    <col min="13313" max="13313" width="13.140625" style="121" customWidth="1"/>
    <col min="13314" max="13314" width="47.42578125" style="121" customWidth="1"/>
    <col min="13315" max="13315" width="9.7109375" style="121" customWidth="1"/>
    <col min="13316" max="13316" width="14" style="121" customWidth="1"/>
    <col min="13317" max="13317" width="11.7109375" style="121" customWidth="1"/>
    <col min="13318" max="13318" width="12" style="121" customWidth="1"/>
    <col min="13319" max="13319" width="13.85546875" style="121" customWidth="1"/>
    <col min="13320" max="13320" width="11.7109375" style="121" customWidth="1"/>
    <col min="13321" max="13321" width="13.28515625" style="121" customWidth="1"/>
    <col min="13322" max="13323" width="11.140625" style="121" customWidth="1"/>
    <col min="13324" max="13324" width="21.140625" style="121" customWidth="1"/>
    <col min="13325" max="13325" width="16" style="121" customWidth="1"/>
    <col min="13326" max="13567" width="8.85546875" style="121"/>
    <col min="13568" max="13568" width="9.42578125" style="121" customWidth="1"/>
    <col min="13569" max="13569" width="13.140625" style="121" customWidth="1"/>
    <col min="13570" max="13570" width="47.42578125" style="121" customWidth="1"/>
    <col min="13571" max="13571" width="9.7109375" style="121" customWidth="1"/>
    <col min="13572" max="13572" width="14" style="121" customWidth="1"/>
    <col min="13573" max="13573" width="11.7109375" style="121" customWidth="1"/>
    <col min="13574" max="13574" width="12" style="121" customWidth="1"/>
    <col min="13575" max="13575" width="13.85546875" style="121" customWidth="1"/>
    <col min="13576" max="13576" width="11.7109375" style="121" customWidth="1"/>
    <col min="13577" max="13577" width="13.28515625" style="121" customWidth="1"/>
    <col min="13578" max="13579" width="11.140625" style="121" customWidth="1"/>
    <col min="13580" max="13580" width="21.140625" style="121" customWidth="1"/>
    <col min="13581" max="13581" width="16" style="121" customWidth="1"/>
    <col min="13582" max="13823" width="8.85546875" style="121"/>
    <col min="13824" max="13824" width="9.42578125" style="121" customWidth="1"/>
    <col min="13825" max="13825" width="13.140625" style="121" customWidth="1"/>
    <col min="13826" max="13826" width="47.42578125" style="121" customWidth="1"/>
    <col min="13827" max="13827" width="9.7109375" style="121" customWidth="1"/>
    <col min="13828" max="13828" width="14" style="121" customWidth="1"/>
    <col min="13829" max="13829" width="11.7109375" style="121" customWidth="1"/>
    <col min="13830" max="13830" width="12" style="121" customWidth="1"/>
    <col min="13831" max="13831" width="13.85546875" style="121" customWidth="1"/>
    <col min="13832" max="13832" width="11.7109375" style="121" customWidth="1"/>
    <col min="13833" max="13833" width="13.28515625" style="121" customWidth="1"/>
    <col min="13834" max="13835" width="11.140625" style="121" customWidth="1"/>
    <col min="13836" max="13836" width="21.140625" style="121" customWidth="1"/>
    <col min="13837" max="13837" width="16" style="121" customWidth="1"/>
    <col min="13838" max="14079" width="8.85546875" style="121"/>
    <col min="14080" max="14080" width="9.42578125" style="121" customWidth="1"/>
    <col min="14081" max="14081" width="13.140625" style="121" customWidth="1"/>
    <col min="14082" max="14082" width="47.42578125" style="121" customWidth="1"/>
    <col min="14083" max="14083" width="9.7109375" style="121" customWidth="1"/>
    <col min="14084" max="14084" width="14" style="121" customWidth="1"/>
    <col min="14085" max="14085" width="11.7109375" style="121" customWidth="1"/>
    <col min="14086" max="14086" width="12" style="121" customWidth="1"/>
    <col min="14087" max="14087" width="13.85546875" style="121" customWidth="1"/>
    <col min="14088" max="14088" width="11.7109375" style="121" customWidth="1"/>
    <col min="14089" max="14089" width="13.28515625" style="121" customWidth="1"/>
    <col min="14090" max="14091" width="11.140625" style="121" customWidth="1"/>
    <col min="14092" max="14092" width="21.140625" style="121" customWidth="1"/>
    <col min="14093" max="14093" width="16" style="121" customWidth="1"/>
    <col min="14094" max="14335" width="8.85546875" style="121"/>
    <col min="14336" max="14336" width="9.42578125" style="121" customWidth="1"/>
    <col min="14337" max="14337" width="13.140625" style="121" customWidth="1"/>
    <col min="14338" max="14338" width="47.42578125" style="121" customWidth="1"/>
    <col min="14339" max="14339" width="9.7109375" style="121" customWidth="1"/>
    <col min="14340" max="14340" width="14" style="121" customWidth="1"/>
    <col min="14341" max="14341" width="11.7109375" style="121" customWidth="1"/>
    <col min="14342" max="14342" width="12" style="121" customWidth="1"/>
    <col min="14343" max="14343" width="13.85546875" style="121" customWidth="1"/>
    <col min="14344" max="14344" width="11.7109375" style="121" customWidth="1"/>
    <col min="14345" max="14345" width="13.28515625" style="121" customWidth="1"/>
    <col min="14346" max="14347" width="11.140625" style="121" customWidth="1"/>
    <col min="14348" max="14348" width="21.140625" style="121" customWidth="1"/>
    <col min="14349" max="14349" width="16" style="121" customWidth="1"/>
    <col min="14350" max="14591" width="8.85546875" style="121"/>
    <col min="14592" max="14592" width="9.42578125" style="121" customWidth="1"/>
    <col min="14593" max="14593" width="13.140625" style="121" customWidth="1"/>
    <col min="14594" max="14594" width="47.42578125" style="121" customWidth="1"/>
    <col min="14595" max="14595" width="9.7109375" style="121" customWidth="1"/>
    <col min="14596" max="14596" width="14" style="121" customWidth="1"/>
    <col min="14597" max="14597" width="11.7109375" style="121" customWidth="1"/>
    <col min="14598" max="14598" width="12" style="121" customWidth="1"/>
    <col min="14599" max="14599" width="13.85546875" style="121" customWidth="1"/>
    <col min="14600" max="14600" width="11.7109375" style="121" customWidth="1"/>
    <col min="14601" max="14601" width="13.28515625" style="121" customWidth="1"/>
    <col min="14602" max="14603" width="11.140625" style="121" customWidth="1"/>
    <col min="14604" max="14604" width="21.140625" style="121" customWidth="1"/>
    <col min="14605" max="14605" width="16" style="121" customWidth="1"/>
    <col min="14606" max="14847" width="8.85546875" style="121"/>
    <col min="14848" max="14848" width="9.42578125" style="121" customWidth="1"/>
    <col min="14849" max="14849" width="13.140625" style="121" customWidth="1"/>
    <col min="14850" max="14850" width="47.42578125" style="121" customWidth="1"/>
    <col min="14851" max="14851" width="9.7109375" style="121" customWidth="1"/>
    <col min="14852" max="14852" width="14" style="121" customWidth="1"/>
    <col min="14853" max="14853" width="11.7109375" style="121" customWidth="1"/>
    <col min="14854" max="14854" width="12" style="121" customWidth="1"/>
    <col min="14855" max="14855" width="13.85546875" style="121" customWidth="1"/>
    <col min="14856" max="14856" width="11.7109375" style="121" customWidth="1"/>
    <col min="14857" max="14857" width="13.28515625" style="121" customWidth="1"/>
    <col min="14858" max="14859" width="11.140625" style="121" customWidth="1"/>
    <col min="14860" max="14860" width="21.140625" style="121" customWidth="1"/>
    <col min="14861" max="14861" width="16" style="121" customWidth="1"/>
    <col min="14862" max="15103" width="8.85546875" style="121"/>
    <col min="15104" max="15104" width="9.42578125" style="121" customWidth="1"/>
    <col min="15105" max="15105" width="13.140625" style="121" customWidth="1"/>
    <col min="15106" max="15106" width="47.42578125" style="121" customWidth="1"/>
    <col min="15107" max="15107" width="9.7109375" style="121" customWidth="1"/>
    <col min="15108" max="15108" width="14" style="121" customWidth="1"/>
    <col min="15109" max="15109" width="11.7109375" style="121" customWidth="1"/>
    <col min="15110" max="15110" width="12" style="121" customWidth="1"/>
    <col min="15111" max="15111" width="13.85546875" style="121" customWidth="1"/>
    <col min="15112" max="15112" width="11.7109375" style="121" customWidth="1"/>
    <col min="15113" max="15113" width="13.28515625" style="121" customWidth="1"/>
    <col min="15114" max="15115" width="11.140625" style="121" customWidth="1"/>
    <col min="15116" max="15116" width="21.140625" style="121" customWidth="1"/>
    <col min="15117" max="15117" width="16" style="121" customWidth="1"/>
    <col min="15118" max="15359" width="8.85546875" style="121"/>
    <col min="15360" max="15360" width="9.42578125" style="121" customWidth="1"/>
    <col min="15361" max="15361" width="13.140625" style="121" customWidth="1"/>
    <col min="15362" max="15362" width="47.42578125" style="121" customWidth="1"/>
    <col min="15363" max="15363" width="9.7109375" style="121" customWidth="1"/>
    <col min="15364" max="15364" width="14" style="121" customWidth="1"/>
    <col min="15365" max="15365" width="11.7109375" style="121" customWidth="1"/>
    <col min="15366" max="15366" width="12" style="121" customWidth="1"/>
    <col min="15367" max="15367" width="13.85546875" style="121" customWidth="1"/>
    <col min="15368" max="15368" width="11.7109375" style="121" customWidth="1"/>
    <col min="15369" max="15369" width="13.28515625" style="121" customWidth="1"/>
    <col min="15370" max="15371" width="11.140625" style="121" customWidth="1"/>
    <col min="15372" max="15372" width="21.140625" style="121" customWidth="1"/>
    <col min="15373" max="15373" width="16" style="121" customWidth="1"/>
    <col min="15374" max="15615" width="8.85546875" style="121"/>
    <col min="15616" max="15616" width="9.42578125" style="121" customWidth="1"/>
    <col min="15617" max="15617" width="13.140625" style="121" customWidth="1"/>
    <col min="15618" max="15618" width="47.42578125" style="121" customWidth="1"/>
    <col min="15619" max="15619" width="9.7109375" style="121" customWidth="1"/>
    <col min="15620" max="15620" width="14" style="121" customWidth="1"/>
    <col min="15621" max="15621" width="11.7109375" style="121" customWidth="1"/>
    <col min="15622" max="15622" width="12" style="121" customWidth="1"/>
    <col min="15623" max="15623" width="13.85546875" style="121" customWidth="1"/>
    <col min="15624" max="15624" width="11.7109375" style="121" customWidth="1"/>
    <col min="15625" max="15625" width="13.28515625" style="121" customWidth="1"/>
    <col min="15626" max="15627" width="11.140625" style="121" customWidth="1"/>
    <col min="15628" max="15628" width="21.140625" style="121" customWidth="1"/>
    <col min="15629" max="15629" width="16" style="121" customWidth="1"/>
    <col min="15630" max="15871" width="8.85546875" style="121"/>
    <col min="15872" max="15872" width="9.42578125" style="121" customWidth="1"/>
    <col min="15873" max="15873" width="13.140625" style="121" customWidth="1"/>
    <col min="15874" max="15874" width="47.42578125" style="121" customWidth="1"/>
    <col min="15875" max="15875" width="9.7109375" style="121" customWidth="1"/>
    <col min="15876" max="15876" width="14" style="121" customWidth="1"/>
    <col min="15877" max="15877" width="11.7109375" style="121" customWidth="1"/>
    <col min="15878" max="15878" width="12" style="121" customWidth="1"/>
    <col min="15879" max="15879" width="13.85546875" style="121" customWidth="1"/>
    <col min="15880" max="15880" width="11.7109375" style="121" customWidth="1"/>
    <col min="15881" max="15881" width="13.28515625" style="121" customWidth="1"/>
    <col min="15882" max="15883" width="11.140625" style="121" customWidth="1"/>
    <col min="15884" max="15884" width="21.140625" style="121" customWidth="1"/>
    <col min="15885" max="15885" width="16" style="121" customWidth="1"/>
    <col min="15886" max="16127" width="8.85546875" style="121"/>
    <col min="16128" max="16128" width="9.42578125" style="121" customWidth="1"/>
    <col min="16129" max="16129" width="13.140625" style="121" customWidth="1"/>
    <col min="16130" max="16130" width="47.42578125" style="121" customWidth="1"/>
    <col min="16131" max="16131" width="9.7109375" style="121" customWidth="1"/>
    <col min="16132" max="16132" width="14" style="121" customWidth="1"/>
    <col min="16133" max="16133" width="11.7109375" style="121" customWidth="1"/>
    <col min="16134" max="16134" width="12" style="121" customWidth="1"/>
    <col min="16135" max="16135" width="13.85546875" style="121" customWidth="1"/>
    <col min="16136" max="16136" width="11.7109375" style="121" customWidth="1"/>
    <col min="16137" max="16137" width="13.28515625" style="121" customWidth="1"/>
    <col min="16138" max="16139" width="11.140625" style="121" customWidth="1"/>
    <col min="16140" max="16140" width="21.140625" style="121" customWidth="1"/>
    <col min="16141" max="16141" width="16" style="121" customWidth="1"/>
    <col min="16142" max="16384" width="8.85546875" style="121"/>
  </cols>
  <sheetData>
    <row r="1" spans="1:9" ht="30" customHeight="1" x14ac:dyDescent="0.2">
      <c r="A1" s="220" t="s">
        <v>344</v>
      </c>
      <c r="B1" s="221"/>
      <c r="C1" s="221"/>
    </row>
    <row r="2" spans="1:9" ht="12" customHeight="1" x14ac:dyDescent="0.2">
      <c r="A2" s="220" t="s">
        <v>345</v>
      </c>
      <c r="B2" s="220"/>
      <c r="C2" s="220"/>
    </row>
    <row r="3" spans="1:9" ht="30" customHeight="1" x14ac:dyDescent="0.2">
      <c r="A3" s="247" t="s">
        <v>392</v>
      </c>
      <c r="B3" s="247"/>
      <c r="C3" s="247"/>
    </row>
    <row r="4" spans="1:9" ht="14.25" customHeight="1" x14ac:dyDescent="0.2">
      <c r="A4" s="248" t="s">
        <v>393</v>
      </c>
      <c r="B4" s="248"/>
      <c r="C4" s="248"/>
    </row>
    <row r="5" spans="1:9" ht="45" customHeight="1" x14ac:dyDescent="0.2">
      <c r="A5" s="243" t="s">
        <v>391</v>
      </c>
      <c r="B5" s="243"/>
      <c r="C5" s="243"/>
      <c r="D5" s="243"/>
      <c r="E5" s="243"/>
      <c r="F5" s="243"/>
      <c r="G5" s="243"/>
      <c r="H5" s="243"/>
      <c r="I5" s="243"/>
    </row>
    <row r="6" spans="1:9" ht="27" customHeight="1" x14ac:dyDescent="0.2">
      <c r="C6" s="249" t="s">
        <v>351</v>
      </c>
      <c r="D6" s="249"/>
      <c r="E6" s="249"/>
      <c r="F6" s="249"/>
      <c r="G6" s="249"/>
      <c r="H6" s="249"/>
    </row>
    <row r="7" spans="1:9" ht="37.5" customHeight="1" x14ac:dyDescent="0.2">
      <c r="A7" s="175" t="s">
        <v>173</v>
      </c>
      <c r="B7" s="125" t="s">
        <v>174</v>
      </c>
      <c r="C7" s="125" t="s">
        <v>3</v>
      </c>
      <c r="D7" s="126" t="s">
        <v>175</v>
      </c>
      <c r="E7" s="127" t="s">
        <v>390</v>
      </c>
      <c r="F7" s="127" t="s">
        <v>365</v>
      </c>
      <c r="G7" s="127" t="s">
        <v>176</v>
      </c>
      <c r="H7" s="127" t="s">
        <v>372</v>
      </c>
      <c r="I7" s="128" t="s">
        <v>177</v>
      </c>
    </row>
    <row r="8" spans="1:9" ht="14.25" customHeight="1" x14ac:dyDescent="0.2">
      <c r="A8" s="125"/>
      <c r="B8" s="125"/>
      <c r="C8" s="125"/>
      <c r="D8" s="126"/>
      <c r="E8" s="129"/>
      <c r="F8" s="129"/>
      <c r="G8" s="127"/>
      <c r="H8" s="129"/>
      <c r="I8" s="128"/>
    </row>
    <row r="9" spans="1:9" ht="13.5" customHeight="1" x14ac:dyDescent="0.2">
      <c r="A9" s="125"/>
      <c r="B9" s="125"/>
      <c r="C9" s="130">
        <v>1</v>
      </c>
      <c r="D9" s="126"/>
      <c r="E9" s="131">
        <v>2</v>
      </c>
      <c r="F9" s="131">
        <v>3</v>
      </c>
      <c r="G9" s="131">
        <v>4</v>
      </c>
      <c r="H9" s="131">
        <v>5</v>
      </c>
      <c r="I9" s="128" t="s">
        <v>33</v>
      </c>
    </row>
    <row r="10" spans="1:9" ht="18" customHeight="1" x14ac:dyDescent="0.2">
      <c r="A10" s="132">
        <v>902</v>
      </c>
      <c r="B10" s="132" t="s">
        <v>178</v>
      </c>
      <c r="C10" s="132"/>
      <c r="D10" s="133"/>
      <c r="E10" s="134">
        <f>E12+E93+E103+E269+E302+E310+E317+E359</f>
        <v>6712412.6100000003</v>
      </c>
      <c r="F10" s="134">
        <f>F12+F93+F103+F269+F302+F310+F317+F359</f>
        <v>6960878.0700000003</v>
      </c>
      <c r="G10" s="134"/>
      <c r="H10" s="134">
        <f>H12+H93+H103+H269+H302+H310+H317+H359</f>
        <v>3458283.9600000004</v>
      </c>
      <c r="I10" s="135">
        <f>H10/F10*100</f>
        <v>49.681720110922733</v>
      </c>
    </row>
    <row r="11" spans="1:9" ht="27" customHeight="1" x14ac:dyDescent="0.2">
      <c r="A11" s="136">
        <v>10637</v>
      </c>
      <c r="B11" s="136" t="s">
        <v>179</v>
      </c>
      <c r="C11" s="136"/>
      <c r="D11" s="137"/>
      <c r="E11" s="138">
        <v>6712412.5999999996</v>
      </c>
      <c r="F11" s="138">
        <v>6960878.0700000003</v>
      </c>
      <c r="G11" s="138"/>
      <c r="H11" s="138">
        <v>3458283.96</v>
      </c>
      <c r="I11" s="40">
        <f>H11/F11*100</f>
        <v>49.681720110922726</v>
      </c>
    </row>
    <row r="12" spans="1:9" ht="27" customHeight="1" x14ac:dyDescent="0.2">
      <c r="A12" s="139">
        <v>2101</v>
      </c>
      <c r="B12" s="139" t="s">
        <v>180</v>
      </c>
      <c r="C12" s="139"/>
      <c r="D12" s="140"/>
      <c r="E12" s="141">
        <f>E14+E41+E52+E69</f>
        <v>5550292</v>
      </c>
      <c r="F12" s="141">
        <f>F14+F41+F52+F69</f>
        <v>5439757.5499999998</v>
      </c>
      <c r="G12" s="141"/>
      <c r="H12" s="141">
        <f>H14+H41+H52+H69</f>
        <v>2763615.99</v>
      </c>
      <c r="I12" s="142">
        <f>H12/F12*100</f>
        <v>50.804028756759578</v>
      </c>
    </row>
    <row r="13" spans="1:9" ht="27" customHeight="1" x14ac:dyDescent="0.2">
      <c r="A13" s="125"/>
      <c r="B13" s="125" t="s">
        <v>181</v>
      </c>
      <c r="C13" s="125"/>
      <c r="D13" s="126"/>
      <c r="E13" s="129"/>
      <c r="F13" s="129"/>
      <c r="G13" s="129"/>
      <c r="H13" s="129"/>
      <c r="I13" s="128"/>
    </row>
    <row r="14" spans="1:9" ht="27" customHeight="1" x14ac:dyDescent="0.2">
      <c r="A14" s="143" t="s">
        <v>182</v>
      </c>
      <c r="B14" s="143" t="s">
        <v>183</v>
      </c>
      <c r="C14" s="143"/>
      <c r="D14" s="144"/>
      <c r="E14" s="145">
        <v>162360</v>
      </c>
      <c r="F14" s="145">
        <v>162360</v>
      </c>
      <c r="G14" s="145"/>
      <c r="H14" s="145">
        <f>H15</f>
        <v>81180.000000000015</v>
      </c>
      <c r="I14" s="146">
        <f>H14/F14*100</f>
        <v>50.000000000000014</v>
      </c>
    </row>
    <row r="15" spans="1:9" ht="27" customHeight="1" x14ac:dyDescent="0.2">
      <c r="A15" s="195"/>
      <c r="B15" s="195">
        <v>3</v>
      </c>
      <c r="C15" s="196" t="s">
        <v>184</v>
      </c>
      <c r="D15" s="197"/>
      <c r="E15" s="198">
        <f>E16+E37</f>
        <v>162360</v>
      </c>
      <c r="F15" s="198">
        <f>F16+F37</f>
        <v>162360</v>
      </c>
      <c r="G15" s="198"/>
      <c r="H15" s="198">
        <f>H16+H37</f>
        <v>81180.000000000015</v>
      </c>
      <c r="I15" s="199">
        <f>H15/F15*100</f>
        <v>50.000000000000014</v>
      </c>
    </row>
    <row r="16" spans="1:9" ht="27" customHeight="1" x14ac:dyDescent="0.2">
      <c r="A16" s="187"/>
      <c r="B16" s="187">
        <v>32</v>
      </c>
      <c r="C16" s="188" t="s">
        <v>185</v>
      </c>
      <c r="D16" s="189"/>
      <c r="E16" s="190">
        <f>E17+E21+E26+E33</f>
        <v>158360</v>
      </c>
      <c r="F16" s="190">
        <f>F17+F21+F26+F33</f>
        <v>158360</v>
      </c>
      <c r="G16" s="190"/>
      <c r="H16" s="190">
        <f>H17+H21+H26+H33</f>
        <v>78985.510000000009</v>
      </c>
      <c r="I16" s="191">
        <f t="shared" ref="I16:I39" si="0">H16/F16*100</f>
        <v>49.877184895175553</v>
      </c>
    </row>
    <row r="17" spans="1:161" ht="27" customHeight="1" x14ac:dyDescent="0.2">
      <c r="A17" s="176"/>
      <c r="B17" s="176">
        <v>321</v>
      </c>
      <c r="C17" s="177" t="s">
        <v>186</v>
      </c>
      <c r="D17" s="178"/>
      <c r="E17" s="179">
        <v>11000</v>
      </c>
      <c r="F17" s="179">
        <v>11000</v>
      </c>
      <c r="G17" s="179"/>
      <c r="H17" s="179">
        <f>H18+H19+H20</f>
        <v>7975.04</v>
      </c>
      <c r="I17" s="180">
        <f t="shared" si="0"/>
        <v>72.500363636363645</v>
      </c>
    </row>
    <row r="18" spans="1:161" ht="27" customHeight="1" x14ac:dyDescent="0.2">
      <c r="A18" s="125">
        <v>213334</v>
      </c>
      <c r="B18" s="125">
        <v>3211</v>
      </c>
      <c r="C18" s="159" t="s">
        <v>187</v>
      </c>
      <c r="D18" s="126">
        <v>48005</v>
      </c>
      <c r="E18" s="129"/>
      <c r="F18" s="129"/>
      <c r="G18" s="129"/>
      <c r="H18" s="129">
        <v>4115.28</v>
      </c>
      <c r="I18" s="44" t="e">
        <f t="shared" si="0"/>
        <v>#DIV/0!</v>
      </c>
    </row>
    <row r="19" spans="1:161" ht="27" customHeight="1" x14ac:dyDescent="0.2">
      <c r="A19" s="125">
        <v>213335</v>
      </c>
      <c r="B19" s="125">
        <v>3213</v>
      </c>
      <c r="C19" s="159" t="s">
        <v>188</v>
      </c>
      <c r="D19" s="126">
        <v>48005</v>
      </c>
      <c r="E19" s="129"/>
      <c r="F19" s="129"/>
      <c r="G19" s="129"/>
      <c r="H19" s="129">
        <v>2075</v>
      </c>
      <c r="I19" s="44" t="e">
        <f t="shared" si="0"/>
        <v>#DIV/0!</v>
      </c>
    </row>
    <row r="20" spans="1:161" ht="27" customHeight="1" x14ac:dyDescent="0.2">
      <c r="A20" s="125">
        <v>213336</v>
      </c>
      <c r="B20" s="125">
        <v>3214</v>
      </c>
      <c r="C20" s="159" t="s">
        <v>189</v>
      </c>
      <c r="D20" s="126">
        <v>48005</v>
      </c>
      <c r="E20" s="129"/>
      <c r="F20" s="129"/>
      <c r="G20" s="129"/>
      <c r="H20" s="129">
        <v>1784.76</v>
      </c>
      <c r="I20" s="44" t="e">
        <f t="shared" si="0"/>
        <v>#DIV/0!</v>
      </c>
    </row>
    <row r="21" spans="1:161" s="181" customFormat="1" ht="27" customHeight="1" x14ac:dyDescent="0.2">
      <c r="A21" s="176"/>
      <c r="B21" s="176">
        <v>322</v>
      </c>
      <c r="C21" s="177" t="s">
        <v>190</v>
      </c>
      <c r="D21" s="178"/>
      <c r="E21" s="179">
        <v>48500</v>
      </c>
      <c r="F21" s="179">
        <v>49500</v>
      </c>
      <c r="G21" s="179"/>
      <c r="H21" s="179">
        <f>H22+H23+H24+H25</f>
        <v>37296.350000000006</v>
      </c>
      <c r="I21" s="180">
        <f t="shared" si="0"/>
        <v>75.346161616161638</v>
      </c>
    </row>
    <row r="22" spans="1:161" ht="27" customHeight="1" x14ac:dyDescent="0.2">
      <c r="A22" s="125">
        <v>213337</v>
      </c>
      <c r="B22" s="125">
        <v>3221</v>
      </c>
      <c r="C22" s="159" t="s">
        <v>191</v>
      </c>
      <c r="D22" s="126">
        <v>48005</v>
      </c>
      <c r="E22" s="129"/>
      <c r="F22" s="129"/>
      <c r="G22" s="129"/>
      <c r="H22" s="129">
        <v>26539.9</v>
      </c>
      <c r="I22" s="44" t="e">
        <f t="shared" si="0"/>
        <v>#DIV/0!</v>
      </c>
    </row>
    <row r="23" spans="1:161" ht="27" customHeight="1" x14ac:dyDescent="0.2">
      <c r="A23" s="125">
        <v>213338</v>
      </c>
      <c r="B23" s="125">
        <v>3224</v>
      </c>
      <c r="C23" s="159" t="s">
        <v>192</v>
      </c>
      <c r="D23" s="126">
        <v>48005</v>
      </c>
      <c r="E23" s="129"/>
      <c r="F23" s="129"/>
      <c r="G23" s="129"/>
      <c r="H23" s="129">
        <v>6164.22</v>
      </c>
      <c r="I23" s="44" t="e">
        <f t="shared" si="0"/>
        <v>#DIV/0!</v>
      </c>
    </row>
    <row r="24" spans="1:161" ht="27" customHeight="1" x14ac:dyDescent="0.2">
      <c r="A24" s="125">
        <v>213339</v>
      </c>
      <c r="B24" s="125">
        <v>3225</v>
      </c>
      <c r="C24" s="159" t="s">
        <v>193</v>
      </c>
      <c r="D24" s="126">
        <v>48005</v>
      </c>
      <c r="E24" s="129"/>
      <c r="F24" s="129"/>
      <c r="G24" s="129"/>
      <c r="H24" s="129">
        <v>1620.11</v>
      </c>
      <c r="I24" s="44" t="e">
        <f t="shared" si="0"/>
        <v>#DIV/0!</v>
      </c>
    </row>
    <row r="25" spans="1:161" ht="27" customHeight="1" x14ac:dyDescent="0.2">
      <c r="A25" s="125">
        <v>213340</v>
      </c>
      <c r="B25" s="125">
        <v>3227</v>
      </c>
      <c r="C25" s="159" t="s">
        <v>194</v>
      </c>
      <c r="D25" s="126">
        <v>48005</v>
      </c>
      <c r="E25" s="129"/>
      <c r="F25" s="129"/>
      <c r="G25" s="129"/>
      <c r="H25" s="129">
        <v>2972.12</v>
      </c>
      <c r="I25" s="44" t="e">
        <f t="shared" si="0"/>
        <v>#DIV/0!</v>
      </c>
    </row>
    <row r="26" spans="1:161" s="181" customFormat="1" ht="27" customHeight="1" x14ac:dyDescent="0.2">
      <c r="A26" s="176"/>
      <c r="B26" s="176">
        <v>323</v>
      </c>
      <c r="C26" s="177" t="s">
        <v>195</v>
      </c>
      <c r="D26" s="178"/>
      <c r="E26" s="179">
        <v>96860</v>
      </c>
      <c r="F26" s="179">
        <v>95860</v>
      </c>
      <c r="G26" s="179"/>
      <c r="H26" s="179">
        <f>H27+H28+H29+H30+H31+H32</f>
        <v>32380.129999999997</v>
      </c>
      <c r="I26" s="180">
        <f t="shared" si="0"/>
        <v>33.778562486960148</v>
      </c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  <c r="DT26" s="200"/>
      <c r="DU26" s="200"/>
      <c r="DV26" s="200"/>
      <c r="DW26" s="200"/>
      <c r="DX26" s="200"/>
      <c r="DY26" s="200"/>
      <c r="DZ26" s="200"/>
      <c r="EA26" s="200"/>
      <c r="EB26" s="200"/>
      <c r="EC26" s="200"/>
      <c r="ED26" s="200"/>
      <c r="EE26" s="200"/>
      <c r="EF26" s="200"/>
      <c r="EG26" s="200"/>
      <c r="EH26" s="200"/>
      <c r="EI26" s="200"/>
      <c r="EJ26" s="200"/>
      <c r="EK26" s="200"/>
      <c r="EL26" s="200"/>
      <c r="EM26" s="200"/>
      <c r="EN26" s="200"/>
      <c r="EO26" s="200"/>
      <c r="EP26" s="200"/>
      <c r="EQ26" s="200"/>
      <c r="ER26" s="200"/>
      <c r="ES26" s="200"/>
      <c r="ET26" s="200"/>
      <c r="EU26" s="200"/>
      <c r="EV26" s="200"/>
      <c r="EW26" s="200"/>
      <c r="EX26" s="200"/>
      <c r="EY26" s="200"/>
      <c r="EZ26" s="200"/>
      <c r="FA26" s="200"/>
      <c r="FB26" s="200"/>
      <c r="FC26" s="200"/>
      <c r="FD26" s="200"/>
      <c r="FE26" s="200"/>
    </row>
    <row r="27" spans="1:161" ht="27" customHeight="1" x14ac:dyDescent="0.2">
      <c r="A27" s="125">
        <v>213341</v>
      </c>
      <c r="B27" s="125">
        <v>3231</v>
      </c>
      <c r="C27" s="159" t="s">
        <v>196</v>
      </c>
      <c r="D27" s="126">
        <v>48005</v>
      </c>
      <c r="E27" s="129"/>
      <c r="F27" s="129"/>
      <c r="G27" s="129"/>
      <c r="H27" s="129">
        <v>4832.91</v>
      </c>
      <c r="I27" s="44" t="e">
        <f t="shared" si="0"/>
        <v>#DIV/0!</v>
      </c>
    </row>
    <row r="28" spans="1:161" ht="27" customHeight="1" x14ac:dyDescent="0.2">
      <c r="A28" s="125">
        <v>213342</v>
      </c>
      <c r="B28" s="125">
        <v>3232</v>
      </c>
      <c r="C28" s="159" t="s">
        <v>197</v>
      </c>
      <c r="D28" s="126">
        <v>48005</v>
      </c>
      <c r="E28" s="129"/>
      <c r="F28" s="129"/>
      <c r="G28" s="129"/>
      <c r="H28" s="129">
        <v>0</v>
      </c>
      <c r="I28" s="44" t="e">
        <f t="shared" si="0"/>
        <v>#DIV/0!</v>
      </c>
    </row>
    <row r="29" spans="1:161" ht="27" customHeight="1" x14ac:dyDescent="0.2">
      <c r="A29" s="125">
        <v>213343</v>
      </c>
      <c r="B29" s="125">
        <v>3234</v>
      </c>
      <c r="C29" s="159" t="s">
        <v>198</v>
      </c>
      <c r="D29" s="126">
        <v>48005</v>
      </c>
      <c r="E29" s="129"/>
      <c r="F29" s="129"/>
      <c r="G29" s="129"/>
      <c r="H29" s="129">
        <v>13033.73</v>
      </c>
      <c r="I29" s="44" t="e">
        <f t="shared" si="0"/>
        <v>#DIV/0!</v>
      </c>
      <c r="K29" s="147"/>
    </row>
    <row r="30" spans="1:161" ht="27" customHeight="1" x14ac:dyDescent="0.2">
      <c r="A30" s="125">
        <v>213344</v>
      </c>
      <c r="B30" s="125">
        <v>3237</v>
      </c>
      <c r="C30" s="159" t="s">
        <v>199</v>
      </c>
      <c r="D30" s="126">
        <v>48005</v>
      </c>
      <c r="E30" s="129"/>
      <c r="F30" s="129"/>
      <c r="G30" s="129"/>
      <c r="H30" s="129">
        <v>468.75</v>
      </c>
      <c r="I30" s="44" t="e">
        <f t="shared" si="0"/>
        <v>#DIV/0!</v>
      </c>
    </row>
    <row r="31" spans="1:161" ht="27" customHeight="1" x14ac:dyDescent="0.2">
      <c r="A31" s="125">
        <v>213345</v>
      </c>
      <c r="B31" s="125">
        <v>3238</v>
      </c>
      <c r="C31" s="159" t="s">
        <v>200</v>
      </c>
      <c r="D31" s="126">
        <v>48005</v>
      </c>
      <c r="E31" s="129"/>
      <c r="F31" s="129"/>
      <c r="G31" s="129"/>
      <c r="H31" s="129">
        <v>2793.75</v>
      </c>
      <c r="I31" s="44" t="e">
        <f t="shared" si="0"/>
        <v>#DIV/0!</v>
      </c>
    </row>
    <row r="32" spans="1:161" ht="27" customHeight="1" x14ac:dyDescent="0.2">
      <c r="A32" s="125">
        <v>213346</v>
      </c>
      <c r="B32" s="125">
        <v>3239</v>
      </c>
      <c r="C32" s="159" t="s">
        <v>201</v>
      </c>
      <c r="D32" s="126">
        <v>48005</v>
      </c>
      <c r="E32" s="129"/>
      <c r="F32" s="129"/>
      <c r="G32" s="129"/>
      <c r="H32" s="129">
        <v>11250.99</v>
      </c>
      <c r="I32" s="44" t="e">
        <f t="shared" si="0"/>
        <v>#DIV/0!</v>
      </c>
    </row>
    <row r="33" spans="1:18" s="181" customFormat="1" ht="27" customHeight="1" x14ac:dyDescent="0.2">
      <c r="A33" s="176"/>
      <c r="B33" s="176">
        <v>329</v>
      </c>
      <c r="C33" s="177" t="s">
        <v>202</v>
      </c>
      <c r="D33" s="178"/>
      <c r="E33" s="179">
        <v>2000</v>
      </c>
      <c r="F33" s="179">
        <v>2000</v>
      </c>
      <c r="G33" s="179"/>
      <c r="H33" s="179">
        <f>H34+H36</f>
        <v>1333.99</v>
      </c>
      <c r="I33" s="180">
        <f t="shared" si="0"/>
        <v>66.6995</v>
      </c>
      <c r="J33" s="200"/>
      <c r="K33" s="200"/>
      <c r="L33" s="200"/>
      <c r="M33" s="200"/>
      <c r="N33" s="200"/>
      <c r="O33" s="200"/>
    </row>
    <row r="34" spans="1:18" ht="27" customHeight="1" x14ac:dyDescent="0.2">
      <c r="A34" s="125">
        <v>213347</v>
      </c>
      <c r="B34" s="125">
        <v>3294</v>
      </c>
      <c r="C34" s="159" t="s">
        <v>203</v>
      </c>
      <c r="D34" s="126">
        <v>48005</v>
      </c>
      <c r="E34" s="129"/>
      <c r="F34" s="129"/>
      <c r="G34" s="129"/>
      <c r="H34" s="129">
        <v>800</v>
      </c>
      <c r="I34" s="44" t="e">
        <f t="shared" si="0"/>
        <v>#DIV/0!</v>
      </c>
    </row>
    <row r="35" spans="1:18" ht="27" customHeight="1" x14ac:dyDescent="0.2">
      <c r="A35" s="125" t="s">
        <v>204</v>
      </c>
      <c r="B35" s="125">
        <v>3295</v>
      </c>
      <c r="C35" s="159" t="s">
        <v>205</v>
      </c>
      <c r="D35" s="126">
        <v>48005</v>
      </c>
      <c r="E35" s="129"/>
      <c r="F35" s="129"/>
      <c r="G35" s="129"/>
      <c r="H35" s="129">
        <v>0</v>
      </c>
      <c r="I35" s="44" t="e">
        <f t="shared" si="0"/>
        <v>#DIV/0!</v>
      </c>
    </row>
    <row r="36" spans="1:18" ht="27" customHeight="1" x14ac:dyDescent="0.2">
      <c r="A36" s="125" t="s">
        <v>206</v>
      </c>
      <c r="B36" s="125">
        <v>3299</v>
      </c>
      <c r="C36" s="159" t="s">
        <v>207</v>
      </c>
      <c r="D36" s="126">
        <v>48005</v>
      </c>
      <c r="E36" s="129"/>
      <c r="F36" s="129"/>
      <c r="G36" s="129"/>
      <c r="H36" s="129">
        <v>533.99</v>
      </c>
      <c r="I36" s="44" t="e">
        <f t="shared" si="0"/>
        <v>#DIV/0!</v>
      </c>
    </row>
    <row r="37" spans="1:18" ht="27" customHeight="1" x14ac:dyDescent="0.2">
      <c r="A37" s="187"/>
      <c r="B37" s="187">
        <v>34</v>
      </c>
      <c r="C37" s="188" t="s">
        <v>208</v>
      </c>
      <c r="D37" s="189"/>
      <c r="E37" s="190">
        <v>4000</v>
      </c>
      <c r="F37" s="190">
        <v>4000</v>
      </c>
      <c r="G37" s="190"/>
      <c r="H37" s="190">
        <f>H38</f>
        <v>2194.4899999999998</v>
      </c>
      <c r="I37" s="191">
        <f t="shared" si="0"/>
        <v>54.862249999999989</v>
      </c>
    </row>
    <row r="38" spans="1:18" s="181" customFormat="1" ht="27" customHeight="1" x14ac:dyDescent="0.2">
      <c r="A38" s="176"/>
      <c r="B38" s="176">
        <v>343</v>
      </c>
      <c r="C38" s="177" t="s">
        <v>209</v>
      </c>
      <c r="D38" s="178"/>
      <c r="E38" s="179">
        <v>4000</v>
      </c>
      <c r="F38" s="179">
        <v>4000</v>
      </c>
      <c r="G38" s="179"/>
      <c r="H38" s="179">
        <f>H39</f>
        <v>2194.4899999999998</v>
      </c>
      <c r="I38" s="180">
        <f t="shared" si="0"/>
        <v>54.862249999999989</v>
      </c>
      <c r="J38" s="200"/>
      <c r="K38" s="200"/>
      <c r="L38" s="200"/>
      <c r="M38" s="200"/>
      <c r="N38" s="200"/>
      <c r="O38" s="200"/>
      <c r="P38" s="200"/>
      <c r="Q38" s="200"/>
    </row>
    <row r="39" spans="1:18" ht="27" customHeight="1" x14ac:dyDescent="0.2">
      <c r="A39" s="125">
        <v>213348</v>
      </c>
      <c r="B39" s="125">
        <v>3431</v>
      </c>
      <c r="C39" s="159" t="s">
        <v>210</v>
      </c>
      <c r="D39" s="126">
        <v>48005</v>
      </c>
      <c r="E39" s="129"/>
      <c r="F39" s="129"/>
      <c r="G39" s="129"/>
      <c r="H39" s="129">
        <v>2194.4899999999998</v>
      </c>
      <c r="I39" s="44" t="e">
        <f t="shared" si="0"/>
        <v>#DIV/0!</v>
      </c>
    </row>
    <row r="40" spans="1:18" ht="27" customHeight="1" x14ac:dyDescent="0.2">
      <c r="A40" s="125"/>
      <c r="B40" s="125" t="s">
        <v>181</v>
      </c>
      <c r="C40" s="159"/>
      <c r="D40" s="126"/>
      <c r="E40" s="129"/>
      <c r="F40" s="129"/>
      <c r="G40" s="129"/>
      <c r="H40" s="129"/>
      <c r="I40" s="128"/>
    </row>
    <row r="41" spans="1:18" ht="27" customHeight="1" x14ac:dyDescent="0.2">
      <c r="A41" s="143" t="s">
        <v>211</v>
      </c>
      <c r="B41" s="143" t="s">
        <v>212</v>
      </c>
      <c r="C41" s="160"/>
      <c r="D41" s="144"/>
      <c r="E41" s="145">
        <f>E42</f>
        <v>568032</v>
      </c>
      <c r="F41" s="145">
        <f>F42</f>
        <v>446787.55</v>
      </c>
      <c r="G41" s="145"/>
      <c r="H41" s="145">
        <f>H42</f>
        <v>239009.35</v>
      </c>
      <c r="I41" s="146">
        <f>H41/F41*100</f>
        <v>53.495078365545325</v>
      </c>
    </row>
    <row r="42" spans="1:18" ht="27" customHeight="1" x14ac:dyDescent="0.2">
      <c r="A42" s="195"/>
      <c r="B42" s="195">
        <v>3</v>
      </c>
      <c r="C42" s="196" t="s">
        <v>184</v>
      </c>
      <c r="D42" s="197"/>
      <c r="E42" s="198">
        <f>E43+E48</f>
        <v>568032</v>
      </c>
      <c r="F42" s="198">
        <f>F46+F49</f>
        <v>446787.55</v>
      </c>
      <c r="G42" s="198"/>
      <c r="H42" s="198">
        <f>H49+H46</f>
        <v>239009.35</v>
      </c>
      <c r="I42" s="199">
        <f t="shared" ref="I42:I49" si="1">H42/F42*100</f>
        <v>53.495078365545325</v>
      </c>
    </row>
    <row r="43" spans="1:18" ht="27" customHeight="1" x14ac:dyDescent="0.2">
      <c r="A43" s="187"/>
      <c r="B43" s="187">
        <v>32</v>
      </c>
      <c r="C43" s="188" t="s">
        <v>185</v>
      </c>
      <c r="D43" s="189"/>
      <c r="E43" s="190">
        <f>E46</f>
        <v>8000</v>
      </c>
      <c r="F43" s="190">
        <v>19200</v>
      </c>
      <c r="G43" s="190"/>
      <c r="H43" s="190">
        <v>7500</v>
      </c>
      <c r="I43" s="191">
        <f t="shared" si="1"/>
        <v>39.0625</v>
      </c>
    </row>
    <row r="44" spans="1:18" s="181" customFormat="1" ht="27" customHeight="1" x14ac:dyDescent="0.2">
      <c r="A44" s="176"/>
      <c r="B44" s="176">
        <v>322</v>
      </c>
      <c r="C44" s="177" t="s">
        <v>190</v>
      </c>
      <c r="D44" s="178"/>
      <c r="E44" s="179"/>
      <c r="F44" s="179"/>
      <c r="G44" s="179"/>
      <c r="H44" s="179"/>
      <c r="I44" s="180"/>
      <c r="J44" s="200"/>
      <c r="K44" s="200"/>
      <c r="L44" s="200"/>
      <c r="M44" s="200"/>
      <c r="N44" s="200"/>
      <c r="O44" s="200"/>
      <c r="P44" s="200"/>
      <c r="Q44" s="200"/>
      <c r="R44" s="200"/>
    </row>
    <row r="45" spans="1:18" ht="27" customHeight="1" x14ac:dyDescent="0.2">
      <c r="A45" s="125"/>
      <c r="B45" s="125">
        <v>3223</v>
      </c>
      <c r="C45" s="159" t="s">
        <v>213</v>
      </c>
      <c r="D45" s="126">
        <v>48005</v>
      </c>
      <c r="E45" s="129"/>
      <c r="F45" s="129"/>
      <c r="G45" s="129"/>
      <c r="H45" s="129"/>
      <c r="I45" s="44"/>
      <c r="J45" s="200"/>
      <c r="K45" s="200"/>
      <c r="L45" s="200"/>
      <c r="M45" s="200"/>
      <c r="N45" s="200"/>
      <c r="O45" s="200"/>
      <c r="P45" s="200"/>
      <c r="Q45" s="200"/>
    </row>
    <row r="46" spans="1:18" s="181" customFormat="1" ht="27" customHeight="1" x14ac:dyDescent="0.2">
      <c r="A46" s="176"/>
      <c r="B46" s="176">
        <v>323</v>
      </c>
      <c r="C46" s="177" t="s">
        <v>195</v>
      </c>
      <c r="D46" s="178"/>
      <c r="E46" s="179">
        <v>8000</v>
      </c>
      <c r="F46" s="179">
        <v>19200</v>
      </c>
      <c r="G46" s="179"/>
      <c r="H46" s="179">
        <f>H47</f>
        <v>0</v>
      </c>
      <c r="I46" s="180">
        <f t="shared" ref="I46" si="2">H46/F46*100</f>
        <v>0</v>
      </c>
      <c r="J46" s="200"/>
      <c r="K46" s="200"/>
      <c r="L46" s="200"/>
      <c r="M46" s="200"/>
      <c r="N46" s="200"/>
      <c r="O46" s="200"/>
      <c r="P46" s="200"/>
      <c r="Q46" s="200"/>
    </row>
    <row r="47" spans="1:18" ht="27" customHeight="1" x14ac:dyDescent="0.2">
      <c r="A47" s="125">
        <v>213349</v>
      </c>
      <c r="B47" s="125">
        <v>3236</v>
      </c>
      <c r="C47" s="159" t="s">
        <v>214</v>
      </c>
      <c r="D47" s="126">
        <v>48005</v>
      </c>
      <c r="E47" s="129"/>
      <c r="F47" s="129"/>
      <c r="G47" s="129"/>
      <c r="H47" s="129">
        <v>0</v>
      </c>
      <c r="I47" s="44"/>
    </row>
    <row r="48" spans="1:18" ht="27" customHeight="1" x14ac:dyDescent="0.2">
      <c r="A48" s="187"/>
      <c r="B48" s="187">
        <v>37</v>
      </c>
      <c r="C48" s="210" t="s">
        <v>215</v>
      </c>
      <c r="D48" s="211"/>
      <c r="E48" s="212">
        <f>E49</f>
        <v>560032</v>
      </c>
      <c r="F48" s="190">
        <f>F49</f>
        <v>427587.55</v>
      </c>
      <c r="G48" s="190"/>
      <c r="H48" s="190">
        <f>H49</f>
        <v>239009.35</v>
      </c>
      <c r="I48" s="191">
        <f t="shared" si="1"/>
        <v>55.897172403639914</v>
      </c>
    </row>
    <row r="49" spans="1:15" s="200" customFormat="1" ht="27" customHeight="1" x14ac:dyDescent="0.2">
      <c r="A49" s="176"/>
      <c r="B49" s="176">
        <v>372</v>
      </c>
      <c r="C49" s="182" t="s">
        <v>216</v>
      </c>
      <c r="D49" s="183"/>
      <c r="E49" s="184">
        <v>560032</v>
      </c>
      <c r="F49" s="179">
        <v>427587.55</v>
      </c>
      <c r="G49" s="179"/>
      <c r="H49" s="179">
        <f>H50</f>
        <v>239009.35</v>
      </c>
      <c r="I49" s="180">
        <f t="shared" si="1"/>
        <v>55.897172403639914</v>
      </c>
    </row>
    <row r="50" spans="1:15" ht="27" customHeight="1" x14ac:dyDescent="0.2">
      <c r="A50" s="125">
        <v>213350</v>
      </c>
      <c r="B50" s="125">
        <v>3722</v>
      </c>
      <c r="C50" s="159" t="s">
        <v>217</v>
      </c>
      <c r="D50" s="126">
        <v>48005</v>
      </c>
      <c r="E50" s="129"/>
      <c r="F50" s="129"/>
      <c r="G50" s="129"/>
      <c r="H50" s="129">
        <v>239009.35</v>
      </c>
      <c r="I50" s="44"/>
    </row>
    <row r="51" spans="1:15" ht="27" customHeight="1" x14ac:dyDescent="0.2">
      <c r="A51" s="125"/>
      <c r="B51" s="125" t="s">
        <v>181</v>
      </c>
      <c r="C51" s="159"/>
      <c r="D51" s="126"/>
      <c r="E51" s="129"/>
      <c r="F51" s="129"/>
      <c r="G51" s="129"/>
      <c r="H51" s="129"/>
      <c r="I51" s="128"/>
    </row>
    <row r="52" spans="1:15" ht="27" customHeight="1" x14ac:dyDescent="0.2">
      <c r="A52" s="143" t="s">
        <v>218</v>
      </c>
      <c r="B52" s="143" t="s">
        <v>219</v>
      </c>
      <c r="C52" s="160"/>
      <c r="D52" s="144"/>
      <c r="E52" s="145">
        <f>E53</f>
        <v>21500</v>
      </c>
      <c r="F52" s="145">
        <f>F53</f>
        <v>29300</v>
      </c>
      <c r="G52" s="145"/>
      <c r="H52" s="145">
        <f>H53</f>
        <v>11407.21</v>
      </c>
      <c r="I52" s="146">
        <f>H52/F52*100</f>
        <v>38.93245733788396</v>
      </c>
    </row>
    <row r="53" spans="1:15" ht="27" customHeight="1" x14ac:dyDescent="0.2">
      <c r="A53" s="195"/>
      <c r="B53" s="195">
        <v>3</v>
      </c>
      <c r="C53" s="196" t="s">
        <v>184</v>
      </c>
      <c r="D53" s="197"/>
      <c r="E53" s="198">
        <f>E54</f>
        <v>21500</v>
      </c>
      <c r="F53" s="198">
        <f>F54</f>
        <v>29300</v>
      </c>
      <c r="G53" s="198"/>
      <c r="H53" s="198">
        <f>H54</f>
        <v>11407.21</v>
      </c>
      <c r="I53" s="199">
        <f t="shared" ref="I53:I55" si="3">H53/F53*100</f>
        <v>38.93245733788396</v>
      </c>
    </row>
    <row r="54" spans="1:15" ht="27" customHeight="1" x14ac:dyDescent="0.2">
      <c r="A54" s="187"/>
      <c r="B54" s="187">
        <v>32</v>
      </c>
      <c r="C54" s="188" t="s">
        <v>185</v>
      </c>
      <c r="D54" s="189"/>
      <c r="E54" s="190">
        <f>E55+E58+E65+E63</f>
        <v>21500</v>
      </c>
      <c r="F54" s="190">
        <f>F55+F58+F63+F65</f>
        <v>29300</v>
      </c>
      <c r="G54" s="190"/>
      <c r="H54" s="190">
        <f>H55+H58</f>
        <v>11407.21</v>
      </c>
      <c r="I54" s="191">
        <f t="shared" si="3"/>
        <v>38.93245733788396</v>
      </c>
    </row>
    <row r="55" spans="1:15" ht="27" customHeight="1" x14ac:dyDescent="0.2">
      <c r="A55" s="206"/>
      <c r="B55" s="206">
        <v>321</v>
      </c>
      <c r="C55" s="207" t="s">
        <v>186</v>
      </c>
      <c r="D55" s="208"/>
      <c r="E55" s="209">
        <v>8000</v>
      </c>
      <c r="F55" s="209">
        <v>8000</v>
      </c>
      <c r="G55" s="209"/>
      <c r="H55" s="209">
        <f>H56</f>
        <v>3800</v>
      </c>
      <c r="I55" s="180">
        <f t="shared" si="3"/>
        <v>47.5</v>
      </c>
    </row>
    <row r="56" spans="1:15" ht="27" customHeight="1" x14ac:dyDescent="0.2">
      <c r="A56" s="125">
        <v>213351</v>
      </c>
      <c r="B56" s="125">
        <v>3211</v>
      </c>
      <c r="C56" s="159" t="s">
        <v>187</v>
      </c>
      <c r="D56" s="126">
        <v>62300</v>
      </c>
      <c r="E56" s="129"/>
      <c r="F56" s="129"/>
      <c r="G56" s="129"/>
      <c r="H56" s="129">
        <v>3800</v>
      </c>
      <c r="I56" s="44"/>
    </row>
    <row r="57" spans="1:15" ht="27" customHeight="1" x14ac:dyDescent="0.2">
      <c r="A57" s="192"/>
      <c r="B57" s="125">
        <v>3213</v>
      </c>
      <c r="C57" s="159" t="s">
        <v>188</v>
      </c>
      <c r="D57" s="194">
        <v>53082</v>
      </c>
      <c r="E57" s="49"/>
      <c r="F57" s="49"/>
      <c r="G57" s="49"/>
      <c r="H57" s="49"/>
      <c r="I57" s="44"/>
    </row>
    <row r="58" spans="1:15" ht="27" customHeight="1" x14ac:dyDescent="0.2">
      <c r="A58" s="176"/>
      <c r="B58" s="176">
        <v>322</v>
      </c>
      <c r="C58" s="177" t="s">
        <v>190</v>
      </c>
      <c r="D58" s="178"/>
      <c r="E58" s="179">
        <v>7200</v>
      </c>
      <c r="F58" s="179">
        <v>15000</v>
      </c>
      <c r="G58" s="179"/>
      <c r="H58" s="179">
        <f>H59+H60</f>
        <v>7607.21</v>
      </c>
      <c r="I58" s="180">
        <f t="shared" ref="I58" si="4">H58/F58*100</f>
        <v>50.714733333333328</v>
      </c>
    </row>
    <row r="59" spans="1:15" ht="27" customHeight="1" x14ac:dyDescent="0.2">
      <c r="A59" s="125"/>
      <c r="B59" s="125">
        <v>3222</v>
      </c>
      <c r="C59" s="159" t="s">
        <v>373</v>
      </c>
      <c r="D59" s="126">
        <v>62300</v>
      </c>
      <c r="E59" s="129"/>
      <c r="F59" s="129"/>
      <c r="G59" s="129"/>
      <c r="H59" s="129">
        <v>5107.21</v>
      </c>
      <c r="I59" s="44"/>
    </row>
    <row r="60" spans="1:15" ht="27" customHeight="1" x14ac:dyDescent="0.2">
      <c r="A60" s="192"/>
      <c r="B60" s="192">
        <v>3223</v>
      </c>
      <c r="C60" s="193" t="s">
        <v>213</v>
      </c>
      <c r="D60" s="194">
        <v>32300</v>
      </c>
      <c r="E60" s="49"/>
      <c r="F60" s="49"/>
      <c r="G60" s="49"/>
      <c r="H60" s="49">
        <v>2500</v>
      </c>
      <c r="I60" s="44"/>
    </row>
    <row r="61" spans="1:15" ht="27" customHeight="1" x14ac:dyDescent="0.2">
      <c r="A61" s="125"/>
      <c r="B61" s="125">
        <v>3224</v>
      </c>
      <c r="C61" s="159" t="s">
        <v>374</v>
      </c>
      <c r="D61" s="126">
        <v>62300</v>
      </c>
      <c r="E61" s="129"/>
      <c r="F61" s="129"/>
      <c r="G61" s="129"/>
      <c r="H61" s="129">
        <v>0</v>
      </c>
      <c r="I61" s="44"/>
    </row>
    <row r="62" spans="1:15" ht="27" customHeight="1" x14ac:dyDescent="0.2">
      <c r="A62" s="125"/>
      <c r="B62" s="125">
        <v>3225</v>
      </c>
      <c r="C62" s="159" t="s">
        <v>193</v>
      </c>
      <c r="D62" s="126">
        <v>53082</v>
      </c>
      <c r="E62" s="129"/>
      <c r="F62" s="129"/>
      <c r="G62" s="129"/>
      <c r="H62" s="129"/>
      <c r="I62" s="44" t="e">
        <f t="shared" ref="I62:I65" si="5">H62/F62*100</f>
        <v>#DIV/0!</v>
      </c>
    </row>
    <row r="63" spans="1:15" s="181" customFormat="1" ht="27" customHeight="1" x14ac:dyDescent="0.2">
      <c r="A63" s="176"/>
      <c r="B63" s="176">
        <v>323</v>
      </c>
      <c r="C63" s="177" t="s">
        <v>195</v>
      </c>
      <c r="D63" s="178"/>
      <c r="E63" s="179">
        <v>3000</v>
      </c>
      <c r="F63" s="179">
        <v>3000</v>
      </c>
      <c r="G63" s="179"/>
      <c r="H63" s="179">
        <f>H64</f>
        <v>0</v>
      </c>
      <c r="I63" s="180">
        <f t="shared" si="5"/>
        <v>0</v>
      </c>
      <c r="J63" s="200"/>
      <c r="K63" s="200"/>
      <c r="L63" s="200"/>
      <c r="M63" s="200"/>
      <c r="N63" s="200"/>
      <c r="O63" s="200"/>
    </row>
    <row r="64" spans="1:15" ht="27" customHeight="1" x14ac:dyDescent="0.2">
      <c r="A64" s="125">
        <v>213356</v>
      </c>
      <c r="B64" s="125">
        <v>3232</v>
      </c>
      <c r="C64" s="159" t="s">
        <v>197</v>
      </c>
      <c r="D64" s="126">
        <v>62300</v>
      </c>
      <c r="E64" s="129"/>
      <c r="F64" s="129"/>
      <c r="G64" s="129"/>
      <c r="H64" s="129">
        <v>0</v>
      </c>
      <c r="I64" s="44"/>
    </row>
    <row r="65" spans="1:15" s="181" customFormat="1" ht="27" customHeight="1" x14ac:dyDescent="0.2">
      <c r="A65" s="176"/>
      <c r="B65" s="176">
        <v>329</v>
      </c>
      <c r="C65" s="177" t="s">
        <v>202</v>
      </c>
      <c r="D65" s="178"/>
      <c r="E65" s="179">
        <v>3300</v>
      </c>
      <c r="F65" s="179">
        <v>3300</v>
      </c>
      <c r="G65" s="179"/>
      <c r="H65" s="179">
        <f>H66+H67</f>
        <v>0</v>
      </c>
      <c r="I65" s="180">
        <f t="shared" si="5"/>
        <v>0</v>
      </c>
      <c r="J65" s="200"/>
      <c r="K65" s="200"/>
      <c r="L65" s="200"/>
      <c r="M65" s="200"/>
      <c r="N65" s="200"/>
      <c r="O65" s="200"/>
    </row>
    <row r="66" spans="1:15" ht="27" customHeight="1" x14ac:dyDescent="0.2">
      <c r="A66" s="125">
        <v>213357</v>
      </c>
      <c r="B66" s="125">
        <v>3294</v>
      </c>
      <c r="C66" s="159" t="s">
        <v>220</v>
      </c>
      <c r="D66" s="126">
        <v>32300</v>
      </c>
      <c r="E66" s="129"/>
      <c r="F66" s="129"/>
      <c r="G66" s="129"/>
      <c r="H66" s="129">
        <v>0</v>
      </c>
      <c r="I66" s="44"/>
    </row>
    <row r="67" spans="1:15" ht="27" customHeight="1" x14ac:dyDescent="0.2">
      <c r="A67" s="125">
        <v>213358</v>
      </c>
      <c r="B67" s="125">
        <v>3299</v>
      </c>
      <c r="C67" s="159" t="s">
        <v>207</v>
      </c>
      <c r="D67" s="126">
        <v>62300</v>
      </c>
      <c r="E67" s="129"/>
      <c r="F67" s="129"/>
      <c r="G67" s="129"/>
      <c r="H67" s="129">
        <v>0</v>
      </c>
      <c r="I67" s="44"/>
    </row>
    <row r="68" spans="1:15" ht="27" customHeight="1" x14ac:dyDescent="0.2">
      <c r="A68" s="125"/>
      <c r="B68" s="125" t="s">
        <v>181</v>
      </c>
      <c r="C68" s="159"/>
      <c r="D68" s="126"/>
      <c r="E68" s="129"/>
      <c r="F68" s="129"/>
      <c r="G68" s="129"/>
      <c r="H68" s="129"/>
      <c r="I68" s="128"/>
    </row>
    <row r="69" spans="1:15" ht="27" customHeight="1" x14ac:dyDescent="0.2">
      <c r="A69" s="143" t="s">
        <v>221</v>
      </c>
      <c r="B69" s="143" t="s">
        <v>222</v>
      </c>
      <c r="C69" s="160"/>
      <c r="D69" s="144"/>
      <c r="E69" s="145">
        <f>E70</f>
        <v>4798400</v>
      </c>
      <c r="F69" s="145">
        <f>F70</f>
        <v>4801310</v>
      </c>
      <c r="G69" s="145"/>
      <c r="H69" s="145">
        <f>H70</f>
        <v>2432019.4300000002</v>
      </c>
      <c r="I69" s="146">
        <f>H69/F69*100</f>
        <v>50.653247342912664</v>
      </c>
    </row>
    <row r="70" spans="1:15" ht="27" customHeight="1" x14ac:dyDescent="0.2">
      <c r="A70" s="125"/>
      <c r="B70" s="125">
        <v>3</v>
      </c>
      <c r="C70" s="159" t="s">
        <v>184</v>
      </c>
      <c r="D70" s="126"/>
      <c r="E70" s="129">
        <f>E71+E82+E90</f>
        <v>4798400</v>
      </c>
      <c r="F70" s="129">
        <f>F71+F82+F90</f>
        <v>4801310</v>
      </c>
      <c r="G70" s="129"/>
      <c r="H70" s="129">
        <f>H71+H82</f>
        <v>2432019.4300000002</v>
      </c>
      <c r="I70" s="44">
        <f t="shared" ref="I70:I91" si="6">H70/F70*100</f>
        <v>50.653247342912664</v>
      </c>
    </row>
    <row r="71" spans="1:15" ht="27" customHeight="1" x14ac:dyDescent="0.2">
      <c r="A71" s="187"/>
      <c r="B71" s="187">
        <v>31</v>
      </c>
      <c r="C71" s="188" t="s">
        <v>223</v>
      </c>
      <c r="D71" s="189"/>
      <c r="E71" s="190">
        <f>E72+E77+E79</f>
        <v>4631000</v>
      </c>
      <c r="F71" s="190">
        <f>F72+F79+F77</f>
        <v>4631000</v>
      </c>
      <c r="G71" s="190"/>
      <c r="H71" s="190">
        <f>H72+H77+H79</f>
        <v>2290316.4500000002</v>
      </c>
      <c r="I71" s="191">
        <f t="shared" si="6"/>
        <v>49.456196285899381</v>
      </c>
    </row>
    <row r="72" spans="1:15" s="181" customFormat="1" ht="27" customHeight="1" x14ac:dyDescent="0.2">
      <c r="A72" s="176"/>
      <c r="B72" s="176">
        <v>311</v>
      </c>
      <c r="C72" s="177" t="s">
        <v>224</v>
      </c>
      <c r="D72" s="178"/>
      <c r="E72" s="179">
        <v>3713000</v>
      </c>
      <c r="F72" s="179">
        <v>3713000</v>
      </c>
      <c r="G72" s="179"/>
      <c r="H72" s="179">
        <f>H73+H74+H75+H76</f>
        <v>1857806.81</v>
      </c>
      <c r="I72" s="180">
        <f t="shared" si="6"/>
        <v>50.035195529221653</v>
      </c>
    </row>
    <row r="73" spans="1:15" ht="27" customHeight="1" x14ac:dyDescent="0.2">
      <c r="A73" s="125">
        <v>213359</v>
      </c>
      <c r="B73" s="125">
        <v>3111</v>
      </c>
      <c r="C73" s="159" t="s">
        <v>225</v>
      </c>
      <c r="D73" s="126">
        <v>53082</v>
      </c>
      <c r="E73" s="129"/>
      <c r="F73" s="129"/>
      <c r="G73" s="129"/>
      <c r="H73" s="129">
        <v>1805922.69</v>
      </c>
      <c r="I73" s="44"/>
    </row>
    <row r="74" spans="1:15" ht="27" customHeight="1" x14ac:dyDescent="0.2">
      <c r="A74" s="125" t="s">
        <v>226</v>
      </c>
      <c r="B74" s="125">
        <v>3111</v>
      </c>
      <c r="C74" s="159" t="s">
        <v>227</v>
      </c>
      <c r="D74" s="126">
        <v>53082</v>
      </c>
      <c r="E74" s="129"/>
      <c r="F74" s="129"/>
      <c r="G74" s="129"/>
      <c r="H74" s="129">
        <v>0</v>
      </c>
      <c r="I74" s="44"/>
    </row>
    <row r="75" spans="1:15" ht="27" customHeight="1" x14ac:dyDescent="0.2">
      <c r="A75" s="125"/>
      <c r="B75" s="125">
        <v>3113</v>
      </c>
      <c r="C75" s="159" t="s">
        <v>375</v>
      </c>
      <c r="D75" s="126">
        <v>53082</v>
      </c>
      <c r="E75" s="129"/>
      <c r="F75" s="129"/>
      <c r="G75" s="129"/>
      <c r="H75" s="129">
        <v>7454.8</v>
      </c>
      <c r="I75" s="44"/>
    </row>
    <row r="76" spans="1:15" ht="27" customHeight="1" x14ac:dyDescent="0.2">
      <c r="A76" s="125">
        <v>213360</v>
      </c>
      <c r="B76" s="125">
        <v>3114</v>
      </c>
      <c r="C76" s="159" t="s">
        <v>228</v>
      </c>
      <c r="D76" s="126">
        <v>53082</v>
      </c>
      <c r="E76" s="129"/>
      <c r="F76" s="129"/>
      <c r="G76" s="129"/>
      <c r="H76" s="129">
        <v>44429.32</v>
      </c>
      <c r="I76" s="44"/>
    </row>
    <row r="77" spans="1:15" s="181" customFormat="1" ht="27" customHeight="1" x14ac:dyDescent="0.2">
      <c r="A77" s="176"/>
      <c r="B77" s="176">
        <v>312</v>
      </c>
      <c r="C77" s="177" t="s">
        <v>229</v>
      </c>
      <c r="D77" s="178"/>
      <c r="E77" s="179">
        <v>313000</v>
      </c>
      <c r="F77" s="179">
        <v>313000</v>
      </c>
      <c r="G77" s="179"/>
      <c r="H77" s="179">
        <f>H78</f>
        <v>122197.93</v>
      </c>
      <c r="I77" s="180">
        <f t="shared" si="6"/>
        <v>39.040872204472841</v>
      </c>
    </row>
    <row r="78" spans="1:15" ht="27" customHeight="1" x14ac:dyDescent="0.2">
      <c r="A78" s="125">
        <v>213361</v>
      </c>
      <c r="B78" s="125">
        <v>3121</v>
      </c>
      <c r="C78" s="159" t="s">
        <v>229</v>
      </c>
      <c r="D78" s="126">
        <v>53082</v>
      </c>
      <c r="E78" s="129"/>
      <c r="F78" s="129"/>
      <c r="G78" s="129"/>
      <c r="H78" s="129">
        <v>122197.93</v>
      </c>
      <c r="I78" s="44"/>
    </row>
    <row r="79" spans="1:15" s="181" customFormat="1" ht="27" customHeight="1" x14ac:dyDescent="0.2">
      <c r="A79" s="176"/>
      <c r="B79" s="176">
        <v>313</v>
      </c>
      <c r="C79" s="177" t="s">
        <v>230</v>
      </c>
      <c r="D79" s="178"/>
      <c r="E79" s="179">
        <v>605000</v>
      </c>
      <c r="F79" s="179">
        <v>605000</v>
      </c>
      <c r="G79" s="179"/>
      <c r="H79" s="179">
        <f>H80+H81</f>
        <v>310311.71000000002</v>
      </c>
      <c r="I79" s="180">
        <f t="shared" si="6"/>
        <v>51.29119173553719</v>
      </c>
    </row>
    <row r="80" spans="1:15" ht="27" customHeight="1" x14ac:dyDescent="0.2">
      <c r="A80" s="125">
        <v>213362</v>
      </c>
      <c r="B80" s="125">
        <v>3132</v>
      </c>
      <c r="C80" s="159" t="s">
        <v>231</v>
      </c>
      <c r="D80" s="126">
        <v>53082</v>
      </c>
      <c r="E80" s="129"/>
      <c r="F80" s="129"/>
      <c r="G80" s="129"/>
      <c r="H80" s="129">
        <v>310311.71000000002</v>
      </c>
      <c r="I80" s="44"/>
    </row>
    <row r="81" spans="1:11" ht="27" customHeight="1" x14ac:dyDescent="0.2">
      <c r="A81" s="125" t="s">
        <v>232</v>
      </c>
      <c r="B81" s="125">
        <v>3133</v>
      </c>
      <c r="C81" s="159" t="s">
        <v>233</v>
      </c>
      <c r="D81" s="126">
        <v>53082</v>
      </c>
      <c r="E81" s="129"/>
      <c r="F81" s="129"/>
      <c r="G81" s="129"/>
      <c r="H81" s="129">
        <v>0</v>
      </c>
      <c r="I81" s="44"/>
    </row>
    <row r="82" spans="1:11" ht="27" customHeight="1" x14ac:dyDescent="0.2">
      <c r="A82" s="187"/>
      <c r="B82" s="187">
        <v>32</v>
      </c>
      <c r="C82" s="188" t="s">
        <v>185</v>
      </c>
      <c r="D82" s="189"/>
      <c r="E82" s="190">
        <f>E83+E87</f>
        <v>166400</v>
      </c>
      <c r="F82" s="190">
        <f>F83+F85+F87</f>
        <v>169310</v>
      </c>
      <c r="G82" s="190"/>
      <c r="H82" s="190">
        <f>H83+H87</f>
        <v>141702.97999999998</v>
      </c>
      <c r="I82" s="191">
        <f t="shared" si="6"/>
        <v>83.694394896934611</v>
      </c>
    </row>
    <row r="83" spans="1:11" s="181" customFormat="1" ht="27" customHeight="1" x14ac:dyDescent="0.2">
      <c r="A83" s="176"/>
      <c r="B83" s="176">
        <v>321</v>
      </c>
      <c r="C83" s="177" t="s">
        <v>186</v>
      </c>
      <c r="D83" s="178"/>
      <c r="E83" s="179">
        <v>140000</v>
      </c>
      <c r="F83" s="179">
        <v>140000</v>
      </c>
      <c r="G83" s="179"/>
      <c r="H83" s="179">
        <f>H84</f>
        <v>130627.98</v>
      </c>
      <c r="I83" s="180">
        <f t="shared" si="6"/>
        <v>93.305700000000002</v>
      </c>
    </row>
    <row r="84" spans="1:11" ht="27" customHeight="1" x14ac:dyDescent="0.2">
      <c r="A84" s="125">
        <v>213363</v>
      </c>
      <c r="B84" s="125">
        <v>3212</v>
      </c>
      <c r="C84" s="161" t="s">
        <v>234</v>
      </c>
      <c r="D84" s="126">
        <v>53082</v>
      </c>
      <c r="E84" s="129"/>
      <c r="F84" s="129"/>
      <c r="G84" s="129"/>
      <c r="H84" s="129">
        <v>130627.98</v>
      </c>
      <c r="I84" s="44"/>
    </row>
    <row r="85" spans="1:11" ht="27" customHeight="1" x14ac:dyDescent="0.2">
      <c r="A85" s="176"/>
      <c r="B85" s="176">
        <v>323</v>
      </c>
      <c r="C85" s="182" t="s">
        <v>376</v>
      </c>
      <c r="D85" s="178"/>
      <c r="E85" s="179"/>
      <c r="F85" s="179">
        <v>2910</v>
      </c>
      <c r="G85" s="179"/>
      <c r="H85" s="179">
        <v>2910</v>
      </c>
      <c r="I85" s="180">
        <f t="shared" si="6"/>
        <v>100</v>
      </c>
    </row>
    <row r="86" spans="1:11" ht="27" customHeight="1" x14ac:dyDescent="0.2">
      <c r="A86" s="125"/>
      <c r="B86" s="125">
        <v>3236</v>
      </c>
      <c r="C86" s="161" t="s">
        <v>377</v>
      </c>
      <c r="D86" s="126">
        <v>53082</v>
      </c>
      <c r="E86" s="129"/>
      <c r="F86" s="129"/>
      <c r="G86" s="129"/>
      <c r="H86" s="129">
        <v>2910</v>
      </c>
      <c r="I86" s="44"/>
    </row>
    <row r="87" spans="1:11" s="181" customFormat="1" ht="27" customHeight="1" x14ac:dyDescent="0.2">
      <c r="A87" s="176"/>
      <c r="B87" s="176">
        <v>329</v>
      </c>
      <c r="C87" s="177" t="s">
        <v>202</v>
      </c>
      <c r="D87" s="178"/>
      <c r="E87" s="179">
        <v>26400</v>
      </c>
      <c r="F87" s="179">
        <v>26400</v>
      </c>
      <c r="G87" s="179"/>
      <c r="H87" s="179">
        <f>H88+H89</f>
        <v>11075</v>
      </c>
      <c r="I87" s="180">
        <f t="shared" si="6"/>
        <v>41.950757575757578</v>
      </c>
    </row>
    <row r="88" spans="1:11" ht="27" customHeight="1" x14ac:dyDescent="0.2">
      <c r="A88" s="125">
        <v>213364</v>
      </c>
      <c r="B88" s="125">
        <v>3295</v>
      </c>
      <c r="C88" s="159" t="s">
        <v>205</v>
      </c>
      <c r="D88" s="126">
        <v>53082</v>
      </c>
      <c r="E88" s="129"/>
      <c r="F88" s="129"/>
      <c r="G88" s="129"/>
      <c r="H88" s="129">
        <v>11075</v>
      </c>
      <c r="I88" s="44"/>
    </row>
    <row r="89" spans="1:11" ht="27" customHeight="1" x14ac:dyDescent="0.2">
      <c r="A89" s="125" t="s">
        <v>235</v>
      </c>
      <c r="B89" s="125">
        <v>3296</v>
      </c>
      <c r="C89" s="159" t="s">
        <v>236</v>
      </c>
      <c r="D89" s="126">
        <v>53082</v>
      </c>
      <c r="E89" s="129"/>
      <c r="F89" s="129"/>
      <c r="G89" s="129"/>
      <c r="H89" s="129">
        <v>0</v>
      </c>
      <c r="I89" s="44"/>
    </row>
    <row r="90" spans="1:11" ht="27" customHeight="1" x14ac:dyDescent="0.2">
      <c r="A90" s="187"/>
      <c r="B90" s="187">
        <v>34</v>
      </c>
      <c r="C90" s="188" t="s">
        <v>208</v>
      </c>
      <c r="D90" s="189"/>
      <c r="E90" s="190">
        <f>E91</f>
        <v>1000</v>
      </c>
      <c r="F90" s="190">
        <f>F91</f>
        <v>1000</v>
      </c>
      <c r="G90" s="190"/>
      <c r="H90" s="190">
        <v>0</v>
      </c>
      <c r="I90" s="191">
        <f t="shared" si="6"/>
        <v>0</v>
      </c>
    </row>
    <row r="91" spans="1:11" s="181" customFormat="1" ht="27" customHeight="1" x14ac:dyDescent="0.2">
      <c r="A91" s="176"/>
      <c r="B91" s="176">
        <v>343</v>
      </c>
      <c r="C91" s="177" t="s">
        <v>209</v>
      </c>
      <c r="D91" s="178"/>
      <c r="E91" s="179">
        <v>1000</v>
      </c>
      <c r="F91" s="179">
        <v>1000</v>
      </c>
      <c r="G91" s="179"/>
      <c r="H91" s="179">
        <f>H92</f>
        <v>0</v>
      </c>
      <c r="I91" s="180">
        <f t="shared" si="6"/>
        <v>0</v>
      </c>
      <c r="K91" s="185"/>
    </row>
    <row r="92" spans="1:11" ht="27" customHeight="1" x14ac:dyDescent="0.2">
      <c r="A92" s="125" t="s">
        <v>237</v>
      </c>
      <c r="B92" s="125">
        <v>3433</v>
      </c>
      <c r="C92" s="159" t="s">
        <v>238</v>
      </c>
      <c r="D92" s="126">
        <v>53082</v>
      </c>
      <c r="E92" s="129"/>
      <c r="F92" s="129"/>
      <c r="G92" s="129"/>
      <c r="H92" s="129"/>
      <c r="I92" s="44"/>
    </row>
    <row r="93" spans="1:11" ht="27" customHeight="1" x14ac:dyDescent="0.2">
      <c r="A93" s="139">
        <v>2102</v>
      </c>
      <c r="B93" s="139" t="s">
        <v>239</v>
      </c>
      <c r="C93" s="162"/>
      <c r="D93" s="140"/>
      <c r="E93" s="141">
        <f>E96</f>
        <v>168956.25</v>
      </c>
      <c r="F93" s="141">
        <f>F96</f>
        <v>321956.25</v>
      </c>
      <c r="G93" s="141"/>
      <c r="H93" s="141">
        <f>H96</f>
        <v>194374.39</v>
      </c>
      <c r="I93" s="142">
        <f>H93/F93*100</f>
        <v>60.372920233727413</v>
      </c>
    </row>
    <row r="94" spans="1:11" ht="27" customHeight="1" x14ac:dyDescent="0.2">
      <c r="A94" s="125"/>
      <c r="B94" s="125"/>
      <c r="C94" s="159"/>
      <c r="D94" s="126"/>
      <c r="E94" s="129"/>
      <c r="F94" s="129"/>
      <c r="G94" s="129"/>
      <c r="H94" s="129"/>
      <c r="I94" s="128"/>
    </row>
    <row r="95" spans="1:11" ht="27" customHeight="1" x14ac:dyDescent="0.2">
      <c r="A95" s="125"/>
      <c r="B95" s="125" t="s">
        <v>181</v>
      </c>
      <c r="C95" s="159"/>
      <c r="D95" s="126"/>
      <c r="E95" s="129"/>
      <c r="F95" s="129"/>
      <c r="G95" s="129"/>
      <c r="H95" s="129"/>
      <c r="I95" s="128"/>
    </row>
    <row r="96" spans="1:11" ht="27" customHeight="1" x14ac:dyDescent="0.2">
      <c r="A96" s="143" t="s">
        <v>240</v>
      </c>
      <c r="B96" s="143" t="s">
        <v>241</v>
      </c>
      <c r="C96" s="160"/>
      <c r="D96" s="144"/>
      <c r="E96" s="145">
        <f>E97</f>
        <v>168956.25</v>
      </c>
      <c r="F96" s="145">
        <f>F97</f>
        <v>321956.25</v>
      </c>
      <c r="G96" s="145"/>
      <c r="H96" s="145">
        <f>H97</f>
        <v>194374.39</v>
      </c>
      <c r="I96" s="146">
        <f>H96/F96*100</f>
        <v>60.372920233727413</v>
      </c>
    </row>
    <row r="97" spans="1:9" ht="27" customHeight="1" x14ac:dyDescent="0.2">
      <c r="A97" s="125"/>
      <c r="B97" s="125">
        <v>3</v>
      </c>
      <c r="C97" s="159" t="s">
        <v>184</v>
      </c>
      <c r="D97" s="126"/>
      <c r="E97" s="129">
        <f>E98</f>
        <v>168956.25</v>
      </c>
      <c r="F97" s="129">
        <f>F98</f>
        <v>321956.25</v>
      </c>
      <c r="G97" s="129"/>
      <c r="H97" s="129">
        <f>H98</f>
        <v>194374.39</v>
      </c>
      <c r="I97" s="44">
        <f t="shared" ref="I97:I101" si="7">H97/F97*100</f>
        <v>60.372920233727413</v>
      </c>
    </row>
    <row r="98" spans="1:9" ht="27" customHeight="1" x14ac:dyDescent="0.2">
      <c r="A98" s="187"/>
      <c r="B98" s="187">
        <v>32</v>
      </c>
      <c r="C98" s="188" t="s">
        <v>185</v>
      </c>
      <c r="D98" s="189"/>
      <c r="E98" s="190">
        <f>E99+E101</f>
        <v>168956.25</v>
      </c>
      <c r="F98" s="190">
        <f>F99+F101</f>
        <v>321956.25</v>
      </c>
      <c r="G98" s="190"/>
      <c r="H98" s="190">
        <f>H99+H101</f>
        <v>194374.39</v>
      </c>
      <c r="I98" s="191">
        <f t="shared" si="7"/>
        <v>60.372920233727413</v>
      </c>
    </row>
    <row r="99" spans="1:9" s="181" customFormat="1" ht="27" customHeight="1" x14ac:dyDescent="0.2">
      <c r="A99" s="176"/>
      <c r="B99" s="176">
        <v>322</v>
      </c>
      <c r="C99" s="177" t="s">
        <v>190</v>
      </c>
      <c r="D99" s="178"/>
      <c r="E99" s="179">
        <v>160000</v>
      </c>
      <c r="F99" s="179">
        <v>313000</v>
      </c>
      <c r="G99" s="179"/>
      <c r="H99" s="179">
        <f>H100</f>
        <v>190064.39</v>
      </c>
      <c r="I99" s="180">
        <f t="shared" si="7"/>
        <v>60.723447284345056</v>
      </c>
    </row>
    <row r="100" spans="1:9" ht="27" customHeight="1" x14ac:dyDescent="0.2">
      <c r="A100" s="125">
        <v>213365</v>
      </c>
      <c r="B100" s="125">
        <v>3223</v>
      </c>
      <c r="C100" s="159" t="s">
        <v>213</v>
      </c>
      <c r="D100" s="126">
        <v>11001</v>
      </c>
      <c r="E100" s="129">
        <v>0</v>
      </c>
      <c r="F100" s="129"/>
      <c r="G100" s="129"/>
      <c r="H100" s="129">
        <v>190064.39</v>
      </c>
      <c r="I100" s="44"/>
    </row>
    <row r="101" spans="1:9" s="181" customFormat="1" ht="27" customHeight="1" x14ac:dyDescent="0.2">
      <c r="A101" s="176"/>
      <c r="B101" s="176">
        <v>329</v>
      </c>
      <c r="C101" s="177" t="s">
        <v>202</v>
      </c>
      <c r="D101" s="178"/>
      <c r="E101" s="179">
        <v>8956.25</v>
      </c>
      <c r="F101" s="179">
        <v>8956.25</v>
      </c>
      <c r="G101" s="179"/>
      <c r="H101" s="179">
        <f>H102</f>
        <v>4310</v>
      </c>
      <c r="I101" s="180">
        <f t="shared" si="7"/>
        <v>48.122819260293092</v>
      </c>
    </row>
    <row r="102" spans="1:9" ht="27" customHeight="1" x14ac:dyDescent="0.2">
      <c r="A102" s="125">
        <v>213366</v>
      </c>
      <c r="B102" s="125">
        <v>3292</v>
      </c>
      <c r="C102" s="159" t="s">
        <v>242</v>
      </c>
      <c r="D102" s="126">
        <v>11001</v>
      </c>
      <c r="E102" s="129"/>
      <c r="F102" s="129"/>
      <c r="G102" s="129"/>
      <c r="H102" s="129">
        <v>4310</v>
      </c>
      <c r="I102" s="44"/>
    </row>
    <row r="103" spans="1:9" ht="27" customHeight="1" x14ac:dyDescent="0.2">
      <c r="A103" s="139">
        <v>2301</v>
      </c>
      <c r="B103" s="139" t="s">
        <v>243</v>
      </c>
      <c r="C103" s="162"/>
      <c r="D103" s="140"/>
      <c r="E103" s="141">
        <f>E106+E126+E143+E164+E186+E210+E220+E226+E232+E238+E245+E264</f>
        <v>678300</v>
      </c>
      <c r="F103" s="141">
        <f>F106+F126+F143+F164+F186+F210+F220+F226+F232+F245+F264+F258</f>
        <v>694230.3</v>
      </c>
      <c r="G103" s="141"/>
      <c r="H103" s="141">
        <f>H106+H126+H143+H164+H186+H210+H220+H226+H232+H238+H245+H258+H264</f>
        <v>251874.77</v>
      </c>
      <c r="I103" s="142">
        <f>H103/F103*100</f>
        <v>36.281154827151738</v>
      </c>
    </row>
    <row r="104" spans="1:9" ht="27" customHeight="1" x14ac:dyDescent="0.2">
      <c r="A104" s="125"/>
      <c r="B104" s="125"/>
      <c r="C104" s="159"/>
      <c r="D104" s="126"/>
      <c r="E104" s="129"/>
      <c r="F104" s="129"/>
      <c r="G104" s="129"/>
      <c r="H104" s="129"/>
      <c r="I104" s="128"/>
    </row>
    <row r="105" spans="1:9" ht="27" customHeight="1" x14ac:dyDescent="0.2">
      <c r="A105" s="125"/>
      <c r="B105" s="125" t="s">
        <v>244</v>
      </c>
      <c r="C105" s="159"/>
      <c r="D105" s="126"/>
      <c r="E105" s="129"/>
      <c r="F105" s="129"/>
      <c r="G105" s="129"/>
      <c r="H105" s="129"/>
      <c r="I105" s="128"/>
    </row>
    <row r="106" spans="1:9" ht="27" customHeight="1" x14ac:dyDescent="0.2">
      <c r="A106" s="143" t="s">
        <v>245</v>
      </c>
      <c r="B106" s="143" t="s">
        <v>246</v>
      </c>
      <c r="C106" s="160"/>
      <c r="D106" s="144"/>
      <c r="E106" s="145">
        <f>E107</f>
        <v>4000</v>
      </c>
      <c r="F106" s="145">
        <f>F107</f>
        <v>10018.799999999999</v>
      </c>
      <c r="G106" s="145"/>
      <c r="H106" s="145">
        <f>H107</f>
        <v>6018.8</v>
      </c>
      <c r="I106" s="146">
        <f>H106/F106*100</f>
        <v>60.075058889288144</v>
      </c>
    </row>
    <row r="107" spans="1:9" ht="27" customHeight="1" x14ac:dyDescent="0.2">
      <c r="A107" s="125"/>
      <c r="B107" s="125">
        <v>3</v>
      </c>
      <c r="C107" s="159" t="s">
        <v>184</v>
      </c>
      <c r="D107" s="126"/>
      <c r="E107" s="129">
        <f>E121</f>
        <v>4000</v>
      </c>
      <c r="F107" s="129">
        <f>F108+F115+F121</f>
        <v>10018.799999999999</v>
      </c>
      <c r="G107" s="129"/>
      <c r="H107" s="129">
        <f>H108+H115+H121</f>
        <v>6018.8</v>
      </c>
      <c r="I107" s="44">
        <f t="shared" ref="I107:I109" si="8">H107/F107*100</f>
        <v>60.075058889288144</v>
      </c>
    </row>
    <row r="108" spans="1:9" ht="27" customHeight="1" x14ac:dyDescent="0.2">
      <c r="A108" s="187"/>
      <c r="B108" s="187">
        <v>31</v>
      </c>
      <c r="C108" s="188" t="s">
        <v>378</v>
      </c>
      <c r="D108" s="189"/>
      <c r="E108" s="190"/>
      <c r="F108" s="190">
        <f>F109+F111+F113</f>
        <v>800</v>
      </c>
      <c r="G108" s="190"/>
      <c r="H108" s="190">
        <f>H109+H111+H113</f>
        <v>800</v>
      </c>
      <c r="I108" s="191">
        <f t="shared" si="8"/>
        <v>100</v>
      </c>
    </row>
    <row r="109" spans="1:9" ht="27" customHeight="1" x14ac:dyDescent="0.2">
      <c r="A109" s="176"/>
      <c r="B109" s="176">
        <v>311</v>
      </c>
      <c r="C109" s="177" t="s">
        <v>379</v>
      </c>
      <c r="D109" s="178"/>
      <c r="E109" s="179"/>
      <c r="F109" s="179">
        <v>515.02</v>
      </c>
      <c r="G109" s="179"/>
      <c r="H109" s="179">
        <f>H110</f>
        <v>515.02</v>
      </c>
      <c r="I109" s="180">
        <f t="shared" si="8"/>
        <v>100</v>
      </c>
    </row>
    <row r="110" spans="1:9" ht="27" customHeight="1" x14ac:dyDescent="0.2">
      <c r="A110" s="125"/>
      <c r="B110" s="125">
        <v>3111</v>
      </c>
      <c r="C110" s="159" t="s">
        <v>379</v>
      </c>
      <c r="D110" s="126"/>
      <c r="E110" s="129"/>
      <c r="F110" s="129"/>
      <c r="G110" s="129"/>
      <c r="H110" s="129">
        <v>515.02</v>
      </c>
      <c r="I110" s="44"/>
    </row>
    <row r="111" spans="1:9" ht="27" customHeight="1" x14ac:dyDescent="0.2">
      <c r="A111" s="176"/>
      <c r="B111" s="176">
        <v>312</v>
      </c>
      <c r="C111" s="177" t="s">
        <v>380</v>
      </c>
      <c r="D111" s="178"/>
      <c r="E111" s="179"/>
      <c r="F111" s="179">
        <v>200</v>
      </c>
      <c r="G111" s="179"/>
      <c r="H111" s="179">
        <f>H112</f>
        <v>200</v>
      </c>
      <c r="I111" s="180">
        <f t="shared" ref="I111" si="9">H111/F111*100</f>
        <v>100</v>
      </c>
    </row>
    <row r="112" spans="1:9" ht="27" customHeight="1" x14ac:dyDescent="0.2">
      <c r="A112" s="125"/>
      <c r="B112" s="125">
        <v>3121</v>
      </c>
      <c r="C112" s="159" t="s">
        <v>380</v>
      </c>
      <c r="D112" s="126"/>
      <c r="E112" s="129"/>
      <c r="F112" s="129"/>
      <c r="G112" s="129"/>
      <c r="H112" s="129">
        <v>200</v>
      </c>
      <c r="I112" s="44"/>
    </row>
    <row r="113" spans="1:9" ht="27" customHeight="1" x14ac:dyDescent="0.2">
      <c r="A113" s="176"/>
      <c r="B113" s="176">
        <v>313</v>
      </c>
      <c r="C113" s="177" t="s">
        <v>381</v>
      </c>
      <c r="D113" s="178"/>
      <c r="E113" s="179"/>
      <c r="F113" s="179">
        <v>84.98</v>
      </c>
      <c r="G113" s="179"/>
      <c r="H113" s="179">
        <f>H114</f>
        <v>84.98</v>
      </c>
      <c r="I113" s="180">
        <f t="shared" ref="I113" si="10">H113/F113*100</f>
        <v>100</v>
      </c>
    </row>
    <row r="114" spans="1:9" ht="27" customHeight="1" x14ac:dyDescent="0.2">
      <c r="A114" s="125"/>
      <c r="B114" s="125">
        <v>3132</v>
      </c>
      <c r="C114" s="159" t="s">
        <v>381</v>
      </c>
      <c r="D114" s="126"/>
      <c r="E114" s="129"/>
      <c r="F114" s="129"/>
      <c r="G114" s="129"/>
      <c r="H114" s="129">
        <v>84.98</v>
      </c>
      <c r="I114" s="44"/>
    </row>
    <row r="115" spans="1:9" ht="27" customHeight="1" x14ac:dyDescent="0.2">
      <c r="A115" s="187"/>
      <c r="B115" s="187">
        <v>32</v>
      </c>
      <c r="C115" s="188"/>
      <c r="D115" s="189"/>
      <c r="E115" s="190"/>
      <c r="F115" s="190">
        <f>F116+F118</f>
        <v>3518.8</v>
      </c>
      <c r="G115" s="190"/>
      <c r="H115" s="190">
        <f>H116+H118</f>
        <v>3518.8</v>
      </c>
      <c r="I115" s="191">
        <f t="shared" ref="I115:I116" si="11">H115/F115*100</f>
        <v>100</v>
      </c>
    </row>
    <row r="116" spans="1:9" ht="27" customHeight="1" x14ac:dyDescent="0.2">
      <c r="A116" s="176"/>
      <c r="B116" s="176">
        <v>321</v>
      </c>
      <c r="C116" s="177" t="s">
        <v>187</v>
      </c>
      <c r="D116" s="178"/>
      <c r="E116" s="179"/>
      <c r="F116" s="179">
        <v>918.8</v>
      </c>
      <c r="G116" s="179"/>
      <c r="H116" s="179">
        <f>H117</f>
        <v>918.8</v>
      </c>
      <c r="I116" s="180">
        <f t="shared" si="11"/>
        <v>100</v>
      </c>
    </row>
    <row r="117" spans="1:9" ht="27" customHeight="1" x14ac:dyDescent="0.2">
      <c r="A117" s="125"/>
      <c r="B117" s="125">
        <v>3211</v>
      </c>
      <c r="C117" s="159" t="s">
        <v>187</v>
      </c>
      <c r="D117" s="126"/>
      <c r="E117" s="129"/>
      <c r="F117" s="129"/>
      <c r="G117" s="129"/>
      <c r="H117" s="129">
        <v>918.8</v>
      </c>
      <c r="I117" s="44"/>
    </row>
    <row r="118" spans="1:9" ht="27" customHeight="1" x14ac:dyDescent="0.2">
      <c r="A118" s="176"/>
      <c r="B118" s="176">
        <v>322</v>
      </c>
      <c r="C118" s="177" t="s">
        <v>382</v>
      </c>
      <c r="D118" s="178"/>
      <c r="E118" s="179"/>
      <c r="F118" s="179">
        <v>2600</v>
      </c>
      <c r="G118" s="179"/>
      <c r="H118" s="179">
        <f>H119+H120</f>
        <v>2600</v>
      </c>
      <c r="I118" s="180">
        <f t="shared" ref="I118" si="12">H118/F118*100</f>
        <v>100</v>
      </c>
    </row>
    <row r="119" spans="1:9" ht="27" customHeight="1" x14ac:dyDescent="0.2">
      <c r="A119" s="125"/>
      <c r="B119" s="125">
        <v>3221</v>
      </c>
      <c r="C119" s="159" t="s">
        <v>382</v>
      </c>
      <c r="D119" s="126"/>
      <c r="E119" s="129"/>
      <c r="F119" s="129"/>
      <c r="G119" s="129"/>
      <c r="H119" s="129">
        <v>350</v>
      </c>
      <c r="I119" s="44"/>
    </row>
    <row r="120" spans="1:9" ht="27" customHeight="1" x14ac:dyDescent="0.2">
      <c r="A120" s="125"/>
      <c r="B120" s="125">
        <v>3222</v>
      </c>
      <c r="C120" s="159" t="s">
        <v>373</v>
      </c>
      <c r="D120" s="126"/>
      <c r="E120" s="129"/>
      <c r="F120" s="129"/>
      <c r="G120" s="129"/>
      <c r="H120" s="129">
        <v>2250</v>
      </c>
      <c r="I120" s="44"/>
    </row>
    <row r="121" spans="1:9" ht="27" customHeight="1" x14ac:dyDescent="0.2">
      <c r="A121" s="187"/>
      <c r="B121" s="187">
        <v>37</v>
      </c>
      <c r="C121" s="213" t="s">
        <v>215</v>
      </c>
      <c r="D121" s="214"/>
      <c r="E121" s="212">
        <f>E122</f>
        <v>4000</v>
      </c>
      <c r="F121" s="190">
        <f>F122</f>
        <v>5700</v>
      </c>
      <c r="G121" s="190"/>
      <c r="H121" s="190">
        <f>H122</f>
        <v>1700</v>
      </c>
      <c r="I121" s="191">
        <f t="shared" ref="I121:I122" si="13">H121/F121*100</f>
        <v>29.82456140350877</v>
      </c>
    </row>
    <row r="122" spans="1:9" s="181" customFormat="1" ht="27" customHeight="1" x14ac:dyDescent="0.2">
      <c r="A122" s="176"/>
      <c r="B122" s="176">
        <v>372</v>
      </c>
      <c r="C122" s="182" t="s">
        <v>216</v>
      </c>
      <c r="D122" s="183"/>
      <c r="E122" s="179">
        <v>4000</v>
      </c>
      <c r="F122" s="179">
        <v>5700</v>
      </c>
      <c r="G122" s="179"/>
      <c r="H122" s="179">
        <f>H123</f>
        <v>1700</v>
      </c>
      <c r="I122" s="180">
        <f t="shared" si="13"/>
        <v>29.82456140350877</v>
      </c>
    </row>
    <row r="123" spans="1:9" s="181" customFormat="1" ht="27" customHeight="1" x14ac:dyDescent="0.2">
      <c r="A123" s="203"/>
      <c r="B123" s="203">
        <v>3722</v>
      </c>
      <c r="C123" s="204" t="s">
        <v>217</v>
      </c>
      <c r="D123" s="205">
        <v>11001</v>
      </c>
      <c r="E123" s="157"/>
      <c r="F123" s="157"/>
      <c r="G123" s="157"/>
      <c r="H123" s="157">
        <v>1700</v>
      </c>
      <c r="I123" s="45"/>
    </row>
    <row r="124" spans="1:9" ht="27" customHeight="1" x14ac:dyDescent="0.2">
      <c r="A124" s="125">
        <v>213367</v>
      </c>
      <c r="B124" s="125">
        <v>3722</v>
      </c>
      <c r="C124" s="159" t="s">
        <v>217</v>
      </c>
      <c r="D124" s="126">
        <v>58300</v>
      </c>
      <c r="E124" s="129"/>
      <c r="F124" s="129"/>
      <c r="G124" s="129"/>
      <c r="H124" s="129">
        <v>0</v>
      </c>
      <c r="I124" s="44"/>
    </row>
    <row r="125" spans="1:9" ht="27" customHeight="1" x14ac:dyDescent="0.2">
      <c r="A125" s="125"/>
      <c r="B125" s="125" t="s">
        <v>244</v>
      </c>
      <c r="C125" s="159"/>
      <c r="D125" s="126"/>
      <c r="E125" s="129"/>
      <c r="F125" s="129"/>
      <c r="G125" s="129"/>
      <c r="H125" s="129"/>
      <c r="I125" s="128"/>
    </row>
    <row r="126" spans="1:9" ht="27" customHeight="1" x14ac:dyDescent="0.2">
      <c r="A126" s="143" t="s">
        <v>247</v>
      </c>
      <c r="B126" s="143" t="s">
        <v>248</v>
      </c>
      <c r="C126" s="160"/>
      <c r="D126" s="144"/>
      <c r="E126" s="145">
        <f>E127+E133</f>
        <v>0</v>
      </c>
      <c r="F126" s="145">
        <f>F127+F133</f>
        <v>0</v>
      </c>
      <c r="G126" s="145"/>
      <c r="H126" s="145">
        <v>0</v>
      </c>
      <c r="I126" s="146" t="e">
        <f>H126/F126*100</f>
        <v>#DIV/0!</v>
      </c>
    </row>
    <row r="127" spans="1:9" ht="27" customHeight="1" x14ac:dyDescent="0.2">
      <c r="A127" s="125"/>
      <c r="B127" s="125">
        <v>3</v>
      </c>
      <c r="C127" s="159" t="s">
        <v>184</v>
      </c>
      <c r="D127" s="126"/>
      <c r="E127" s="129">
        <f>E128</f>
        <v>0</v>
      </c>
      <c r="F127" s="129">
        <v>0</v>
      </c>
      <c r="G127" s="129"/>
      <c r="H127" s="129">
        <v>0</v>
      </c>
      <c r="I127" s="44" t="e">
        <f t="shared" ref="I127:I140" si="14">H127/F127*100</f>
        <v>#DIV/0!</v>
      </c>
    </row>
    <row r="128" spans="1:9" ht="27" customHeight="1" x14ac:dyDescent="0.2">
      <c r="A128" s="187"/>
      <c r="B128" s="187">
        <v>32</v>
      </c>
      <c r="C128" s="188" t="s">
        <v>185</v>
      </c>
      <c r="D128" s="189"/>
      <c r="E128" s="190">
        <f>E131+E129</f>
        <v>0</v>
      </c>
      <c r="F128" s="190">
        <v>0</v>
      </c>
      <c r="G128" s="190"/>
      <c r="H128" s="190">
        <v>0</v>
      </c>
      <c r="I128" s="191" t="e">
        <f t="shared" si="14"/>
        <v>#DIV/0!</v>
      </c>
    </row>
    <row r="129" spans="1:9" s="181" customFormat="1" ht="27" customHeight="1" x14ac:dyDescent="0.2">
      <c r="A129" s="176"/>
      <c r="B129" s="176">
        <v>321</v>
      </c>
      <c r="C129" s="177" t="s">
        <v>186</v>
      </c>
      <c r="D129" s="178"/>
      <c r="E129" s="179">
        <f>E130</f>
        <v>0</v>
      </c>
      <c r="F129" s="179">
        <v>0</v>
      </c>
      <c r="G129" s="179"/>
      <c r="H129" s="179">
        <v>0</v>
      </c>
      <c r="I129" s="180" t="e">
        <f t="shared" si="14"/>
        <v>#DIV/0!</v>
      </c>
    </row>
    <row r="130" spans="1:9" ht="27" customHeight="1" x14ac:dyDescent="0.2">
      <c r="A130" s="125">
        <v>213368</v>
      </c>
      <c r="B130" s="125">
        <v>3212</v>
      </c>
      <c r="C130" s="159" t="s">
        <v>234</v>
      </c>
      <c r="D130" s="126">
        <v>55330</v>
      </c>
      <c r="E130" s="129"/>
      <c r="F130" s="129"/>
      <c r="G130" s="129"/>
      <c r="H130" s="129">
        <v>0</v>
      </c>
      <c r="I130" s="44"/>
    </row>
    <row r="131" spans="1:9" s="181" customFormat="1" ht="27" customHeight="1" x14ac:dyDescent="0.2">
      <c r="A131" s="176"/>
      <c r="B131" s="176">
        <v>323</v>
      </c>
      <c r="C131" s="177" t="s">
        <v>195</v>
      </c>
      <c r="D131" s="178"/>
      <c r="E131" s="179">
        <f>E132</f>
        <v>0</v>
      </c>
      <c r="F131" s="179">
        <v>0</v>
      </c>
      <c r="G131" s="179"/>
      <c r="H131" s="179">
        <v>0</v>
      </c>
      <c r="I131" s="180" t="e">
        <f t="shared" si="14"/>
        <v>#DIV/0!</v>
      </c>
    </row>
    <row r="132" spans="1:9" ht="27" customHeight="1" x14ac:dyDescent="0.2">
      <c r="A132" s="125">
        <v>213369</v>
      </c>
      <c r="B132" s="125">
        <v>3237</v>
      </c>
      <c r="C132" s="159" t="s">
        <v>199</v>
      </c>
      <c r="D132" s="126">
        <v>11001</v>
      </c>
      <c r="E132" s="129"/>
      <c r="F132" s="129"/>
      <c r="G132" s="129"/>
      <c r="H132" s="129">
        <v>0</v>
      </c>
      <c r="I132" s="44"/>
    </row>
    <row r="133" spans="1:9" ht="27" customHeight="1" x14ac:dyDescent="0.2">
      <c r="A133" s="125"/>
      <c r="B133" s="125" t="s">
        <v>249</v>
      </c>
      <c r="C133" s="159"/>
      <c r="D133" s="128" t="s">
        <v>250</v>
      </c>
      <c r="E133" s="129">
        <f>E134</f>
        <v>0</v>
      </c>
      <c r="F133" s="129">
        <f>F134</f>
        <v>0</v>
      </c>
      <c r="G133" s="129"/>
      <c r="H133" s="129">
        <f>H134</f>
        <v>0</v>
      </c>
      <c r="I133" s="44" t="e">
        <f t="shared" si="14"/>
        <v>#DIV/0!</v>
      </c>
    </row>
    <row r="134" spans="1:9" ht="27" customHeight="1" x14ac:dyDescent="0.2">
      <c r="A134" s="125"/>
      <c r="B134" s="125">
        <v>3</v>
      </c>
      <c r="C134" s="159" t="s">
        <v>184</v>
      </c>
      <c r="D134" s="126"/>
      <c r="E134" s="129">
        <f>E135</f>
        <v>0</v>
      </c>
      <c r="F134" s="129">
        <v>0</v>
      </c>
      <c r="G134" s="129"/>
      <c r="H134" s="129">
        <f>H135</f>
        <v>0</v>
      </c>
      <c r="I134" s="44" t="e">
        <f t="shared" si="14"/>
        <v>#DIV/0!</v>
      </c>
    </row>
    <row r="135" spans="1:9" ht="27" customHeight="1" x14ac:dyDescent="0.2">
      <c r="A135" s="187"/>
      <c r="B135" s="187">
        <v>31</v>
      </c>
      <c r="C135" s="188" t="s">
        <v>223</v>
      </c>
      <c r="D135" s="189"/>
      <c r="E135" s="190">
        <f>E136+E138+E140</f>
        <v>0</v>
      </c>
      <c r="F135" s="190">
        <f>F136+F138+F140</f>
        <v>0</v>
      </c>
      <c r="G135" s="190"/>
      <c r="H135" s="190">
        <v>0</v>
      </c>
      <c r="I135" s="191" t="e">
        <f t="shared" si="14"/>
        <v>#DIV/0!</v>
      </c>
    </row>
    <row r="136" spans="1:9" s="181" customFormat="1" ht="27" customHeight="1" x14ac:dyDescent="0.2">
      <c r="A136" s="176"/>
      <c r="B136" s="176">
        <v>311</v>
      </c>
      <c r="C136" s="177" t="s">
        <v>224</v>
      </c>
      <c r="D136" s="178"/>
      <c r="E136" s="179">
        <f>E137</f>
        <v>0</v>
      </c>
      <c r="F136" s="179">
        <v>0</v>
      </c>
      <c r="G136" s="179"/>
      <c r="H136" s="179">
        <f>H137</f>
        <v>0</v>
      </c>
      <c r="I136" s="180" t="e">
        <f t="shared" si="14"/>
        <v>#DIV/0!</v>
      </c>
    </row>
    <row r="137" spans="1:9" ht="27" customHeight="1" x14ac:dyDescent="0.2">
      <c r="A137" s="125"/>
      <c r="B137" s="125">
        <v>3111</v>
      </c>
      <c r="C137" s="159" t="s">
        <v>225</v>
      </c>
      <c r="D137" s="126"/>
      <c r="E137" s="129"/>
      <c r="F137" s="129"/>
      <c r="G137" s="129"/>
      <c r="H137" s="129">
        <v>0</v>
      </c>
      <c r="I137" s="44"/>
    </row>
    <row r="138" spans="1:9" s="181" customFormat="1" ht="27" customHeight="1" x14ac:dyDescent="0.2">
      <c r="A138" s="176"/>
      <c r="B138" s="176">
        <v>312</v>
      </c>
      <c r="C138" s="177" t="s">
        <v>229</v>
      </c>
      <c r="D138" s="178"/>
      <c r="E138" s="179">
        <f>E139</f>
        <v>0</v>
      </c>
      <c r="F138" s="179">
        <v>0</v>
      </c>
      <c r="G138" s="179"/>
      <c r="H138" s="179">
        <v>0</v>
      </c>
      <c r="I138" s="180" t="e">
        <f t="shared" si="14"/>
        <v>#DIV/0!</v>
      </c>
    </row>
    <row r="139" spans="1:9" ht="27" customHeight="1" x14ac:dyDescent="0.2">
      <c r="A139" s="125"/>
      <c r="B139" s="125">
        <v>3121</v>
      </c>
      <c r="C139" s="161" t="s">
        <v>234</v>
      </c>
      <c r="D139" s="126"/>
      <c r="E139" s="129"/>
      <c r="F139" s="129"/>
      <c r="G139" s="129"/>
      <c r="H139" s="129"/>
      <c r="I139" s="44">
        <v>0</v>
      </c>
    </row>
    <row r="140" spans="1:9" s="181" customFormat="1" ht="27" customHeight="1" x14ac:dyDescent="0.2">
      <c r="A140" s="176"/>
      <c r="B140" s="176">
        <v>313</v>
      </c>
      <c r="C140" s="177" t="s">
        <v>230</v>
      </c>
      <c r="D140" s="178"/>
      <c r="E140" s="179">
        <f>E141</f>
        <v>0</v>
      </c>
      <c r="F140" s="179">
        <v>0</v>
      </c>
      <c r="G140" s="179"/>
      <c r="H140" s="179">
        <v>0</v>
      </c>
      <c r="I140" s="180" t="e">
        <f t="shared" si="14"/>
        <v>#DIV/0!</v>
      </c>
    </row>
    <row r="141" spans="1:9" ht="27" customHeight="1" x14ac:dyDescent="0.2">
      <c r="A141" s="125"/>
      <c r="B141" s="125">
        <v>3132</v>
      </c>
      <c r="C141" s="159" t="s">
        <v>231</v>
      </c>
      <c r="D141" s="126"/>
      <c r="E141" s="129"/>
      <c r="F141" s="129"/>
      <c r="G141" s="129"/>
      <c r="H141" s="129"/>
      <c r="I141" s="44">
        <v>0</v>
      </c>
    </row>
    <row r="142" spans="1:9" ht="27" customHeight="1" x14ac:dyDescent="0.2">
      <c r="A142" s="125"/>
      <c r="B142" s="125" t="s">
        <v>181</v>
      </c>
      <c r="C142" s="159"/>
      <c r="D142" s="126"/>
      <c r="E142" s="129"/>
      <c r="F142" s="129"/>
      <c r="G142" s="129"/>
      <c r="H142" s="129"/>
      <c r="I142" s="128"/>
    </row>
    <row r="143" spans="1:9" ht="27" customHeight="1" x14ac:dyDescent="0.2">
      <c r="A143" s="143" t="s">
        <v>251</v>
      </c>
      <c r="B143" s="143" t="s">
        <v>252</v>
      </c>
      <c r="C143" s="160"/>
      <c r="D143" s="144"/>
      <c r="E143" s="145">
        <f>E144</f>
        <v>310000</v>
      </c>
      <c r="F143" s="145">
        <f>F144</f>
        <v>310832.48</v>
      </c>
      <c r="G143" s="145"/>
      <c r="H143" s="145">
        <f>H144</f>
        <v>135244.97</v>
      </c>
      <c r="I143" s="146">
        <f>H143/F143*100</f>
        <v>43.510565562517797</v>
      </c>
    </row>
    <row r="144" spans="1:9" ht="27" customHeight="1" x14ac:dyDescent="0.2">
      <c r="A144" s="125"/>
      <c r="B144" s="125">
        <v>3</v>
      </c>
      <c r="C144" s="159" t="s">
        <v>184</v>
      </c>
      <c r="D144" s="126"/>
      <c r="E144" s="129">
        <f>E145</f>
        <v>310000</v>
      </c>
      <c r="F144" s="129">
        <f>F145</f>
        <v>310832.48</v>
      </c>
      <c r="G144" s="129"/>
      <c r="H144" s="129">
        <f>H145</f>
        <v>135244.97</v>
      </c>
      <c r="I144" s="44">
        <f t="shared" ref="I144:I157" si="15">H144/F144*100</f>
        <v>43.510565562517797</v>
      </c>
    </row>
    <row r="145" spans="1:9" ht="27" customHeight="1" x14ac:dyDescent="0.2">
      <c r="A145" s="187"/>
      <c r="B145" s="187">
        <v>32</v>
      </c>
      <c r="C145" s="188" t="s">
        <v>185</v>
      </c>
      <c r="D145" s="189"/>
      <c r="E145" s="190">
        <f>E146+E157</f>
        <v>310000</v>
      </c>
      <c r="F145" s="190">
        <f>F146+F157</f>
        <v>310832.48</v>
      </c>
      <c r="G145" s="190"/>
      <c r="H145" s="190">
        <f>H146+H157</f>
        <v>135244.97</v>
      </c>
      <c r="I145" s="191">
        <f t="shared" si="15"/>
        <v>43.510565562517797</v>
      </c>
    </row>
    <row r="146" spans="1:9" s="181" customFormat="1" ht="27" customHeight="1" x14ac:dyDescent="0.2">
      <c r="A146" s="176"/>
      <c r="B146" s="176">
        <v>322</v>
      </c>
      <c r="C146" s="177" t="s">
        <v>190</v>
      </c>
      <c r="D146" s="178"/>
      <c r="E146" s="179">
        <v>296000</v>
      </c>
      <c r="F146" s="179">
        <v>296832.48</v>
      </c>
      <c r="G146" s="179"/>
      <c r="H146" s="179">
        <f>H147+H148+H149+H150+H151+H152+H153+H154+H155+H156</f>
        <v>131549.97</v>
      </c>
      <c r="I146" s="180">
        <f t="shared" si="15"/>
        <v>44.317916287328131</v>
      </c>
    </row>
    <row r="147" spans="1:9" ht="27" customHeight="1" x14ac:dyDescent="0.2">
      <c r="A147" s="125">
        <v>213370</v>
      </c>
      <c r="B147" s="125">
        <v>3221</v>
      </c>
      <c r="C147" s="159" t="s">
        <v>191</v>
      </c>
      <c r="D147" s="126">
        <v>55330</v>
      </c>
      <c r="E147" s="129"/>
      <c r="F147" s="129"/>
      <c r="G147" s="129"/>
      <c r="H147" s="129">
        <v>641.95000000000005</v>
      </c>
      <c r="I147" s="44"/>
    </row>
    <row r="148" spans="1:9" ht="27" customHeight="1" x14ac:dyDescent="0.2">
      <c r="A148" s="125">
        <v>213371</v>
      </c>
      <c r="B148" s="125">
        <v>3221</v>
      </c>
      <c r="C148" s="159" t="s">
        <v>191</v>
      </c>
      <c r="D148" s="126">
        <v>47300</v>
      </c>
      <c r="E148" s="129"/>
      <c r="F148" s="129"/>
      <c r="G148" s="129"/>
      <c r="H148" s="129">
        <v>3782.68</v>
      </c>
      <c r="I148" s="44"/>
    </row>
    <row r="149" spans="1:9" ht="27" customHeight="1" x14ac:dyDescent="0.2">
      <c r="A149" s="125">
        <v>213372</v>
      </c>
      <c r="B149" s="125">
        <v>3222</v>
      </c>
      <c r="C149" s="159" t="s">
        <v>253</v>
      </c>
      <c r="D149" s="126">
        <v>55132</v>
      </c>
      <c r="E149" s="129"/>
      <c r="F149" s="129"/>
      <c r="G149" s="129"/>
      <c r="H149" s="129">
        <v>1080</v>
      </c>
      <c r="I149" s="44"/>
    </row>
    <row r="150" spans="1:9" ht="27" customHeight="1" x14ac:dyDescent="0.2">
      <c r="A150" s="125">
        <v>213373</v>
      </c>
      <c r="B150" s="125">
        <v>3222</v>
      </c>
      <c r="C150" s="159" t="s">
        <v>253</v>
      </c>
      <c r="D150" s="126">
        <v>47300</v>
      </c>
      <c r="E150" s="129"/>
      <c r="F150" s="129"/>
      <c r="G150" s="129"/>
      <c r="H150" s="129">
        <v>45880.09</v>
      </c>
      <c r="I150" s="44"/>
    </row>
    <row r="151" spans="1:9" ht="27" customHeight="1" x14ac:dyDescent="0.2">
      <c r="A151" s="125">
        <v>213374</v>
      </c>
      <c r="B151" s="125">
        <v>3222</v>
      </c>
      <c r="C151" s="159" t="s">
        <v>253</v>
      </c>
      <c r="D151" s="126">
        <v>55047</v>
      </c>
      <c r="E151" s="129"/>
      <c r="F151" s="129"/>
      <c r="G151" s="129"/>
      <c r="H151" s="129">
        <v>0</v>
      </c>
      <c r="I151" s="44"/>
    </row>
    <row r="152" spans="1:9" ht="27" customHeight="1" x14ac:dyDescent="0.2">
      <c r="A152" s="125">
        <v>213375</v>
      </c>
      <c r="B152" s="125">
        <v>3222</v>
      </c>
      <c r="C152" s="159" t="s">
        <v>253</v>
      </c>
      <c r="D152" s="126">
        <v>55217</v>
      </c>
      <c r="E152" s="129"/>
      <c r="F152" s="129"/>
      <c r="G152" s="129"/>
      <c r="H152" s="129">
        <v>6814</v>
      </c>
      <c r="I152" s="44"/>
    </row>
    <row r="153" spans="1:9" ht="27" customHeight="1" x14ac:dyDescent="0.2">
      <c r="A153" s="125">
        <v>213376</v>
      </c>
      <c r="B153" s="125">
        <v>3222</v>
      </c>
      <c r="C153" s="159" t="s">
        <v>253</v>
      </c>
      <c r="D153" s="126">
        <v>55330</v>
      </c>
      <c r="E153" s="129"/>
      <c r="F153" s="129"/>
      <c r="G153" s="129"/>
      <c r="H153" s="129">
        <v>72901.55</v>
      </c>
      <c r="I153" s="44"/>
    </row>
    <row r="154" spans="1:9" ht="27" customHeight="1" x14ac:dyDescent="0.2">
      <c r="A154" s="125" t="s">
        <v>254</v>
      </c>
      <c r="B154" s="125">
        <v>3223</v>
      </c>
      <c r="C154" s="159" t="s">
        <v>253</v>
      </c>
      <c r="D154" s="126">
        <v>58300</v>
      </c>
      <c r="E154" s="129"/>
      <c r="F154" s="129"/>
      <c r="G154" s="129"/>
      <c r="H154" s="129"/>
      <c r="I154" s="44"/>
    </row>
    <row r="155" spans="1:9" ht="27" customHeight="1" x14ac:dyDescent="0.2">
      <c r="A155" s="125">
        <v>213377</v>
      </c>
      <c r="B155" s="125">
        <v>3225</v>
      </c>
      <c r="C155" s="159" t="s">
        <v>255</v>
      </c>
      <c r="D155" s="126">
        <v>55330</v>
      </c>
      <c r="E155" s="129"/>
      <c r="F155" s="129"/>
      <c r="G155" s="129"/>
      <c r="H155" s="129">
        <v>0</v>
      </c>
      <c r="I155" s="44"/>
    </row>
    <row r="156" spans="1:9" ht="27" customHeight="1" x14ac:dyDescent="0.2">
      <c r="A156" s="125">
        <v>213378</v>
      </c>
      <c r="B156" s="125">
        <v>3225</v>
      </c>
      <c r="C156" s="159" t="s">
        <v>255</v>
      </c>
      <c r="D156" s="126">
        <v>47300</v>
      </c>
      <c r="E156" s="129"/>
      <c r="F156" s="129"/>
      <c r="G156" s="129"/>
      <c r="H156" s="129">
        <v>449.7</v>
      </c>
      <c r="I156" s="44"/>
    </row>
    <row r="157" spans="1:9" s="181" customFormat="1" ht="27" customHeight="1" x14ac:dyDescent="0.2">
      <c r="A157" s="176"/>
      <c r="B157" s="176">
        <v>323</v>
      </c>
      <c r="C157" s="177" t="s">
        <v>195</v>
      </c>
      <c r="D157" s="178"/>
      <c r="E157" s="179">
        <v>14000</v>
      </c>
      <c r="F157" s="179">
        <v>14000</v>
      </c>
      <c r="G157" s="179"/>
      <c r="H157" s="179">
        <f>H161</f>
        <v>3695</v>
      </c>
      <c r="I157" s="180">
        <f t="shared" si="15"/>
        <v>26.392857142857139</v>
      </c>
    </row>
    <row r="158" spans="1:9" ht="27" customHeight="1" x14ac:dyDescent="0.2">
      <c r="A158" s="125">
        <v>213379</v>
      </c>
      <c r="B158" s="125">
        <v>3231</v>
      </c>
      <c r="C158" s="159" t="s">
        <v>196</v>
      </c>
      <c r="D158" s="126">
        <v>55330</v>
      </c>
      <c r="E158" s="129"/>
      <c r="F158" s="129"/>
      <c r="G158" s="129"/>
      <c r="H158" s="129">
        <v>0</v>
      </c>
      <c r="I158" s="44"/>
    </row>
    <row r="159" spans="1:9" ht="27" customHeight="1" x14ac:dyDescent="0.2">
      <c r="A159" s="125">
        <v>213380</v>
      </c>
      <c r="B159" s="125">
        <v>3234</v>
      </c>
      <c r="C159" s="159" t="s">
        <v>198</v>
      </c>
      <c r="D159" s="126">
        <v>55330</v>
      </c>
      <c r="E159" s="129"/>
      <c r="F159" s="129"/>
      <c r="G159" s="129"/>
      <c r="H159" s="129">
        <v>0</v>
      </c>
      <c r="I159" s="44"/>
    </row>
    <row r="160" spans="1:9" ht="27" customHeight="1" x14ac:dyDescent="0.2">
      <c r="A160" s="125">
        <v>213381</v>
      </c>
      <c r="B160" s="125">
        <v>3234</v>
      </c>
      <c r="C160" s="159" t="s">
        <v>198</v>
      </c>
      <c r="D160" s="126">
        <v>47300</v>
      </c>
      <c r="E160" s="129"/>
      <c r="F160" s="129"/>
      <c r="G160" s="129"/>
      <c r="H160" s="129">
        <v>0</v>
      </c>
      <c r="I160" s="44"/>
    </row>
    <row r="161" spans="1:9" ht="27" customHeight="1" x14ac:dyDescent="0.2">
      <c r="A161" s="125">
        <v>213382</v>
      </c>
      <c r="B161" s="125">
        <v>3236</v>
      </c>
      <c r="C161" s="159" t="s">
        <v>214</v>
      </c>
      <c r="D161" s="126">
        <v>47300</v>
      </c>
      <c r="E161" s="129"/>
      <c r="F161" s="129"/>
      <c r="G161" s="129"/>
      <c r="H161" s="129">
        <v>3695</v>
      </c>
      <c r="I161" s="44"/>
    </row>
    <row r="162" spans="1:9" ht="27" customHeight="1" x14ac:dyDescent="0.2">
      <c r="A162" s="125">
        <v>213383</v>
      </c>
      <c r="B162" s="125">
        <v>3236</v>
      </c>
      <c r="C162" s="159" t="s">
        <v>214</v>
      </c>
      <c r="D162" s="126">
        <v>55330</v>
      </c>
      <c r="E162" s="129"/>
      <c r="F162" s="129"/>
      <c r="G162" s="129"/>
      <c r="H162" s="129">
        <v>0</v>
      </c>
      <c r="I162" s="44"/>
    </row>
    <row r="163" spans="1:9" ht="27" customHeight="1" x14ac:dyDescent="0.2">
      <c r="A163" s="125"/>
      <c r="B163" s="125" t="s">
        <v>181</v>
      </c>
      <c r="C163" s="159"/>
      <c r="D163" s="126"/>
      <c r="E163" s="129"/>
      <c r="F163" s="129"/>
      <c r="G163" s="129"/>
      <c r="H163" s="129"/>
      <c r="I163" s="128"/>
    </row>
    <row r="164" spans="1:9" ht="27" customHeight="1" x14ac:dyDescent="0.2">
      <c r="A164" s="143" t="s">
        <v>256</v>
      </c>
      <c r="B164" s="143" t="s">
        <v>257</v>
      </c>
      <c r="C164" s="160"/>
      <c r="D164" s="144"/>
      <c r="E164" s="145">
        <f>E165</f>
        <v>210500</v>
      </c>
      <c r="F164" s="145">
        <f>F165</f>
        <v>210500</v>
      </c>
      <c r="G164" s="145"/>
      <c r="H164" s="145">
        <f>H165</f>
        <v>80779.599999999991</v>
      </c>
      <c r="I164" s="146">
        <f>H164/F164*100</f>
        <v>38.375106888361046</v>
      </c>
    </row>
    <row r="165" spans="1:9" ht="27" customHeight="1" x14ac:dyDescent="0.2">
      <c r="A165" s="125"/>
      <c r="B165" s="125">
        <v>3</v>
      </c>
      <c r="C165" s="159" t="s">
        <v>184</v>
      </c>
      <c r="D165" s="126"/>
      <c r="E165" s="129">
        <f>E166+E179</f>
        <v>210500</v>
      </c>
      <c r="F165" s="129">
        <f>F166+F179</f>
        <v>210500</v>
      </c>
      <c r="G165" s="129"/>
      <c r="H165" s="129">
        <f>H166+H179</f>
        <v>80779.599999999991</v>
      </c>
      <c r="I165" s="44">
        <f t="shared" ref="I165:I183" si="16">H165/F165*100</f>
        <v>38.375106888361046</v>
      </c>
    </row>
    <row r="166" spans="1:9" ht="27" customHeight="1" x14ac:dyDescent="0.2">
      <c r="A166" s="187"/>
      <c r="B166" s="187">
        <v>31</v>
      </c>
      <c r="C166" s="188" t="s">
        <v>223</v>
      </c>
      <c r="D166" s="189"/>
      <c r="E166" s="190">
        <f>E167+E172+E175</f>
        <v>171000</v>
      </c>
      <c r="F166" s="190">
        <f>F167+F172+F175</f>
        <v>171000</v>
      </c>
      <c r="G166" s="190"/>
      <c r="H166" s="190">
        <f>H167+H172+H175</f>
        <v>79746.48</v>
      </c>
      <c r="I166" s="191">
        <f t="shared" si="16"/>
        <v>46.635368421052632</v>
      </c>
    </row>
    <row r="167" spans="1:9" s="181" customFormat="1" ht="27" customHeight="1" x14ac:dyDescent="0.2">
      <c r="A167" s="176"/>
      <c r="B167" s="176">
        <v>311</v>
      </c>
      <c r="C167" s="177" t="s">
        <v>224</v>
      </c>
      <c r="D167" s="178"/>
      <c r="E167" s="179">
        <v>137370</v>
      </c>
      <c r="F167" s="179">
        <v>137370</v>
      </c>
      <c r="G167" s="179"/>
      <c r="H167" s="179">
        <f>H170+H171</f>
        <v>65838.459999999992</v>
      </c>
      <c r="I167" s="180">
        <f t="shared" si="16"/>
        <v>47.927829948314766</v>
      </c>
    </row>
    <row r="168" spans="1:9" ht="27" customHeight="1" x14ac:dyDescent="0.2">
      <c r="A168" s="125">
        <v>213384</v>
      </c>
      <c r="B168" s="125">
        <v>3111</v>
      </c>
      <c r="C168" s="159" t="s">
        <v>225</v>
      </c>
      <c r="D168" s="126">
        <v>55047</v>
      </c>
      <c r="E168" s="129"/>
      <c r="F168" s="129"/>
      <c r="G168" s="129"/>
      <c r="H168" s="129">
        <v>0</v>
      </c>
      <c r="I168" s="44"/>
    </row>
    <row r="169" spans="1:9" ht="27" customHeight="1" x14ac:dyDescent="0.2">
      <c r="A169" s="125">
        <v>213385</v>
      </c>
      <c r="B169" s="125">
        <v>3111</v>
      </c>
      <c r="C169" s="159" t="s">
        <v>225</v>
      </c>
      <c r="D169" s="126">
        <v>47300</v>
      </c>
      <c r="E169" s="129"/>
      <c r="F169" s="129"/>
      <c r="G169" s="129"/>
      <c r="H169" s="129">
        <v>0</v>
      </c>
      <c r="I169" s="44"/>
    </row>
    <row r="170" spans="1:9" ht="27" customHeight="1" x14ac:dyDescent="0.2">
      <c r="A170" s="125">
        <v>213386</v>
      </c>
      <c r="B170" s="125">
        <v>3111</v>
      </c>
      <c r="C170" s="159" t="s">
        <v>258</v>
      </c>
      <c r="D170" s="126">
        <v>55217</v>
      </c>
      <c r="E170" s="129"/>
      <c r="F170" s="129"/>
      <c r="G170" s="129"/>
      <c r="H170" s="129">
        <v>43126.239999999998</v>
      </c>
      <c r="I170" s="44"/>
    </row>
    <row r="171" spans="1:9" ht="27" customHeight="1" x14ac:dyDescent="0.2">
      <c r="A171" s="125">
        <v>213387</v>
      </c>
      <c r="B171" s="125">
        <v>3111</v>
      </c>
      <c r="C171" s="159" t="s">
        <v>259</v>
      </c>
      <c r="D171" s="126">
        <v>55330</v>
      </c>
      <c r="E171" s="129"/>
      <c r="F171" s="129"/>
      <c r="G171" s="129"/>
      <c r="H171" s="129">
        <v>22712.22</v>
      </c>
      <c r="I171" s="44"/>
    </row>
    <row r="172" spans="1:9" s="181" customFormat="1" ht="27" customHeight="1" x14ac:dyDescent="0.2">
      <c r="A172" s="176"/>
      <c r="B172" s="176">
        <v>312</v>
      </c>
      <c r="C172" s="177" t="s">
        <v>229</v>
      </c>
      <c r="D172" s="178"/>
      <c r="E172" s="179">
        <v>6000</v>
      </c>
      <c r="F172" s="179">
        <v>6000</v>
      </c>
      <c r="G172" s="179"/>
      <c r="H172" s="179">
        <f>H173+H174</f>
        <v>3000</v>
      </c>
      <c r="I172" s="180">
        <f t="shared" si="16"/>
        <v>50</v>
      </c>
    </row>
    <row r="173" spans="1:9" ht="27" customHeight="1" x14ac:dyDescent="0.2">
      <c r="A173" s="125">
        <v>213388</v>
      </c>
      <c r="B173" s="125">
        <v>3121</v>
      </c>
      <c r="C173" s="159" t="s">
        <v>229</v>
      </c>
      <c r="D173" s="126">
        <v>55217</v>
      </c>
      <c r="E173" s="129"/>
      <c r="F173" s="129"/>
      <c r="G173" s="129"/>
      <c r="H173" s="129">
        <v>2010</v>
      </c>
      <c r="I173" s="44"/>
    </row>
    <row r="174" spans="1:9" ht="27" customHeight="1" x14ac:dyDescent="0.2">
      <c r="A174" s="125">
        <v>213389</v>
      </c>
      <c r="B174" s="125">
        <v>3121</v>
      </c>
      <c r="C174" s="159" t="s">
        <v>229</v>
      </c>
      <c r="D174" s="126">
        <v>55330</v>
      </c>
      <c r="E174" s="129"/>
      <c r="F174" s="129"/>
      <c r="G174" s="129"/>
      <c r="H174" s="129">
        <v>990</v>
      </c>
      <c r="I174" s="44"/>
    </row>
    <row r="175" spans="1:9" s="181" customFormat="1" ht="27" customHeight="1" x14ac:dyDescent="0.2">
      <c r="A175" s="176"/>
      <c r="B175" s="176">
        <v>313</v>
      </c>
      <c r="C175" s="177" t="s">
        <v>230</v>
      </c>
      <c r="D175" s="178"/>
      <c r="E175" s="179">
        <v>27630</v>
      </c>
      <c r="F175" s="179">
        <v>27630</v>
      </c>
      <c r="G175" s="179"/>
      <c r="H175" s="179">
        <f>H177+H178</f>
        <v>10908.02</v>
      </c>
      <c r="I175" s="180">
        <f t="shared" si="16"/>
        <v>39.478899746652189</v>
      </c>
    </row>
    <row r="176" spans="1:9" ht="27" customHeight="1" x14ac:dyDescent="0.2">
      <c r="A176" s="125">
        <v>213390</v>
      </c>
      <c r="B176" s="125">
        <v>3132</v>
      </c>
      <c r="C176" s="159" t="s">
        <v>231</v>
      </c>
      <c r="D176" s="126">
        <v>55047</v>
      </c>
      <c r="E176" s="129"/>
      <c r="F176" s="129"/>
      <c r="G176" s="129"/>
      <c r="H176" s="129">
        <v>0</v>
      </c>
      <c r="I176" s="44"/>
    </row>
    <row r="177" spans="1:9" ht="27" customHeight="1" x14ac:dyDescent="0.2">
      <c r="A177" s="125">
        <v>213391</v>
      </c>
      <c r="B177" s="125">
        <v>3132</v>
      </c>
      <c r="C177" s="159" t="s">
        <v>231</v>
      </c>
      <c r="D177" s="126">
        <v>55217</v>
      </c>
      <c r="E177" s="129"/>
      <c r="F177" s="129"/>
      <c r="G177" s="129"/>
      <c r="H177" s="129">
        <v>7149.64</v>
      </c>
      <c r="I177" s="44"/>
    </row>
    <row r="178" spans="1:9" ht="27" customHeight="1" x14ac:dyDescent="0.2">
      <c r="A178" s="125">
        <v>213392</v>
      </c>
      <c r="B178" s="125">
        <v>3132</v>
      </c>
      <c r="C178" s="159" t="s">
        <v>231</v>
      </c>
      <c r="D178" s="126">
        <v>55330</v>
      </c>
      <c r="E178" s="129"/>
      <c r="F178" s="129"/>
      <c r="G178" s="129"/>
      <c r="H178" s="129">
        <v>3758.38</v>
      </c>
      <c r="I178" s="44"/>
    </row>
    <row r="179" spans="1:9" ht="27" customHeight="1" x14ac:dyDescent="0.2">
      <c r="A179" s="187"/>
      <c r="B179" s="187">
        <v>32</v>
      </c>
      <c r="C179" s="188" t="s">
        <v>185</v>
      </c>
      <c r="D179" s="189"/>
      <c r="E179" s="190">
        <f>E180+E183</f>
        <v>39500</v>
      </c>
      <c r="F179" s="190">
        <v>39500</v>
      </c>
      <c r="G179" s="190"/>
      <c r="H179" s="190">
        <f>H180</f>
        <v>1033.1199999999999</v>
      </c>
      <c r="I179" s="191">
        <f t="shared" si="16"/>
        <v>2.6154936708860759</v>
      </c>
    </row>
    <row r="180" spans="1:9" s="181" customFormat="1" ht="27" customHeight="1" x14ac:dyDescent="0.2">
      <c r="A180" s="176"/>
      <c r="B180" s="176">
        <v>321</v>
      </c>
      <c r="C180" s="177" t="s">
        <v>186</v>
      </c>
      <c r="D180" s="178"/>
      <c r="E180" s="179">
        <v>2500</v>
      </c>
      <c r="F180" s="179">
        <v>2500</v>
      </c>
      <c r="G180" s="179"/>
      <c r="H180" s="179">
        <f>H181+H182</f>
        <v>1033.1199999999999</v>
      </c>
      <c r="I180" s="180">
        <f t="shared" si="16"/>
        <v>41.324799999999996</v>
      </c>
    </row>
    <row r="181" spans="1:9" ht="27" customHeight="1" x14ac:dyDescent="0.2">
      <c r="A181" s="125">
        <v>213393</v>
      </c>
      <c r="B181" s="125">
        <v>3212</v>
      </c>
      <c r="C181" s="159" t="s">
        <v>234</v>
      </c>
      <c r="D181" s="126">
        <v>55217</v>
      </c>
      <c r="E181" s="129"/>
      <c r="F181" s="129"/>
      <c r="G181" s="129"/>
      <c r="H181" s="129">
        <v>678.06</v>
      </c>
      <c r="I181" s="44"/>
    </row>
    <row r="182" spans="1:9" ht="27" customHeight="1" x14ac:dyDescent="0.2">
      <c r="A182" s="125">
        <v>213394</v>
      </c>
      <c r="B182" s="125">
        <v>3212</v>
      </c>
      <c r="C182" s="159" t="s">
        <v>234</v>
      </c>
      <c r="D182" s="126">
        <v>55330</v>
      </c>
      <c r="E182" s="129"/>
      <c r="F182" s="129"/>
      <c r="G182" s="129"/>
      <c r="H182" s="129">
        <v>355.06</v>
      </c>
      <c r="I182" s="44"/>
    </row>
    <row r="183" spans="1:9" s="181" customFormat="1" ht="27" customHeight="1" x14ac:dyDescent="0.2">
      <c r="A183" s="176"/>
      <c r="B183" s="176">
        <v>323</v>
      </c>
      <c r="C183" s="177" t="s">
        <v>195</v>
      </c>
      <c r="D183" s="178"/>
      <c r="E183" s="179">
        <v>37000</v>
      </c>
      <c r="F183" s="179">
        <v>37000</v>
      </c>
      <c r="G183" s="179"/>
      <c r="H183" s="179">
        <v>0</v>
      </c>
      <c r="I183" s="180">
        <f t="shared" si="16"/>
        <v>0</v>
      </c>
    </row>
    <row r="184" spans="1:9" ht="27" customHeight="1" x14ac:dyDescent="0.2">
      <c r="A184" s="125">
        <v>213395</v>
      </c>
      <c r="B184" s="125">
        <v>3237</v>
      </c>
      <c r="C184" s="159" t="s">
        <v>199</v>
      </c>
      <c r="D184" s="126">
        <v>55217</v>
      </c>
      <c r="E184" s="129">
        <v>0</v>
      </c>
      <c r="F184" s="129"/>
      <c r="G184" s="129"/>
      <c r="H184" s="129">
        <v>0</v>
      </c>
      <c r="I184" s="44"/>
    </row>
    <row r="185" spans="1:9" ht="27" customHeight="1" x14ac:dyDescent="0.2">
      <c r="A185" s="125"/>
      <c r="B185" s="125" t="s">
        <v>244</v>
      </c>
      <c r="C185" s="159"/>
      <c r="D185" s="126"/>
      <c r="E185" s="129"/>
      <c r="F185" s="129"/>
      <c r="G185" s="129"/>
      <c r="H185" s="129"/>
      <c r="I185" s="128"/>
    </row>
    <row r="186" spans="1:9" ht="27" customHeight="1" x14ac:dyDescent="0.2">
      <c r="A186" s="143" t="s">
        <v>260</v>
      </c>
      <c r="B186" s="143" t="s">
        <v>261</v>
      </c>
      <c r="C186" s="160"/>
      <c r="D186" s="144"/>
      <c r="E186" s="145">
        <f>E187</f>
        <v>22800</v>
      </c>
      <c r="F186" s="145">
        <f>F187</f>
        <v>30879.02</v>
      </c>
      <c r="G186" s="145"/>
      <c r="H186" s="145">
        <f>H187</f>
        <v>10118.02</v>
      </c>
      <c r="I186" s="146">
        <f>H186/F186*100</f>
        <v>32.766648682503522</v>
      </c>
    </row>
    <row r="187" spans="1:9" ht="27" customHeight="1" x14ac:dyDescent="0.2">
      <c r="A187" s="125"/>
      <c r="B187" s="125">
        <v>3</v>
      </c>
      <c r="C187" s="159" t="s">
        <v>184</v>
      </c>
      <c r="D187" s="126"/>
      <c r="E187" s="129">
        <f>E188</f>
        <v>22800</v>
      </c>
      <c r="F187" s="129">
        <f>F188</f>
        <v>30879.02</v>
      </c>
      <c r="G187" s="129"/>
      <c r="H187" s="129">
        <f>H188</f>
        <v>10118.02</v>
      </c>
      <c r="I187" s="44">
        <f t="shared" ref="I187:I207" si="17">H187/F187*100</f>
        <v>32.766648682503522</v>
      </c>
    </row>
    <row r="188" spans="1:9" ht="27" customHeight="1" x14ac:dyDescent="0.2">
      <c r="A188" s="187"/>
      <c r="B188" s="187">
        <v>32</v>
      </c>
      <c r="C188" s="188" t="s">
        <v>185</v>
      </c>
      <c r="D188" s="189"/>
      <c r="E188" s="190">
        <f>E189+E198+E207</f>
        <v>22800</v>
      </c>
      <c r="F188" s="190">
        <f>F189+F198+F207</f>
        <v>30879.02</v>
      </c>
      <c r="G188" s="190"/>
      <c r="H188" s="190">
        <f>H189+H198+H207</f>
        <v>10118.02</v>
      </c>
      <c r="I188" s="191">
        <f t="shared" si="17"/>
        <v>32.766648682503522</v>
      </c>
    </row>
    <row r="189" spans="1:9" s="181" customFormat="1" ht="27" customHeight="1" x14ac:dyDescent="0.2">
      <c r="A189" s="176"/>
      <c r="B189" s="176">
        <v>322</v>
      </c>
      <c r="C189" s="177" t="s">
        <v>190</v>
      </c>
      <c r="D189" s="178"/>
      <c r="E189" s="179">
        <v>12500</v>
      </c>
      <c r="F189" s="179">
        <v>20579.02</v>
      </c>
      <c r="G189" s="179"/>
      <c r="H189" s="179">
        <f>H193+H194+H195+H196+H197+H192</f>
        <v>10118.02</v>
      </c>
      <c r="I189" s="180">
        <f t="shared" si="17"/>
        <v>49.166675575416129</v>
      </c>
    </row>
    <row r="190" spans="1:9" ht="27" customHeight="1" x14ac:dyDescent="0.2">
      <c r="A190" s="125">
        <v>213396</v>
      </c>
      <c r="B190" s="125">
        <v>3221</v>
      </c>
      <c r="C190" s="159" t="s">
        <v>191</v>
      </c>
      <c r="D190" s="126">
        <v>55217</v>
      </c>
      <c r="E190" s="129"/>
      <c r="F190" s="129"/>
      <c r="G190" s="129"/>
      <c r="H190" s="129">
        <v>0</v>
      </c>
      <c r="I190" s="44"/>
    </row>
    <row r="191" spans="1:9" ht="27" customHeight="1" x14ac:dyDescent="0.2">
      <c r="A191" s="125"/>
      <c r="B191" s="125">
        <v>3221</v>
      </c>
      <c r="C191" s="161" t="s">
        <v>191</v>
      </c>
      <c r="D191" s="148">
        <v>55330</v>
      </c>
      <c r="E191" s="129"/>
      <c r="F191" s="129"/>
      <c r="G191" s="129"/>
      <c r="H191" s="129">
        <v>0</v>
      </c>
      <c r="I191" s="44"/>
    </row>
    <row r="192" spans="1:9" ht="27" customHeight="1" x14ac:dyDescent="0.2">
      <c r="A192" s="125"/>
      <c r="B192" s="125">
        <v>3222</v>
      </c>
      <c r="C192" s="161" t="s">
        <v>373</v>
      </c>
      <c r="D192" s="148">
        <v>55217</v>
      </c>
      <c r="E192" s="129"/>
      <c r="F192" s="129"/>
      <c r="G192" s="129"/>
      <c r="H192" s="129">
        <v>1500</v>
      </c>
      <c r="I192" s="44"/>
    </row>
    <row r="193" spans="1:9" ht="27" customHeight="1" x14ac:dyDescent="0.2">
      <c r="A193" s="125">
        <v>213397</v>
      </c>
      <c r="B193" s="125">
        <v>3223</v>
      </c>
      <c r="C193" s="159" t="s">
        <v>213</v>
      </c>
      <c r="D193" s="126">
        <v>55132</v>
      </c>
      <c r="E193" s="129"/>
      <c r="F193" s="129"/>
      <c r="G193" s="129"/>
      <c r="H193" s="129">
        <v>654</v>
      </c>
      <c r="I193" s="44"/>
    </row>
    <row r="194" spans="1:9" ht="27" customHeight="1" x14ac:dyDescent="0.2">
      <c r="A194" s="125">
        <v>213398</v>
      </c>
      <c r="B194" s="125">
        <v>3223</v>
      </c>
      <c r="C194" s="159" t="s">
        <v>213</v>
      </c>
      <c r="D194" s="126">
        <v>55217</v>
      </c>
      <c r="E194" s="129"/>
      <c r="F194" s="129"/>
      <c r="G194" s="129"/>
      <c r="H194" s="129"/>
      <c r="I194" s="44"/>
    </row>
    <row r="195" spans="1:9" ht="27" customHeight="1" x14ac:dyDescent="0.2">
      <c r="A195" s="125">
        <v>213399</v>
      </c>
      <c r="B195" s="125">
        <v>3223</v>
      </c>
      <c r="C195" s="159" t="s">
        <v>213</v>
      </c>
      <c r="D195" s="126">
        <v>55330</v>
      </c>
      <c r="E195" s="129"/>
      <c r="F195" s="129"/>
      <c r="G195" s="129"/>
      <c r="H195" s="129">
        <v>6164.02</v>
      </c>
      <c r="I195" s="44"/>
    </row>
    <row r="196" spans="1:9" ht="27" customHeight="1" x14ac:dyDescent="0.2">
      <c r="A196" s="125" t="s">
        <v>262</v>
      </c>
      <c r="B196" s="125">
        <v>3224</v>
      </c>
      <c r="C196" s="159" t="s">
        <v>192</v>
      </c>
      <c r="D196" s="126">
        <v>55330</v>
      </c>
      <c r="E196" s="129"/>
      <c r="F196" s="129"/>
      <c r="G196" s="129"/>
      <c r="H196" s="129">
        <v>0</v>
      </c>
      <c r="I196" s="44"/>
    </row>
    <row r="197" spans="1:9" ht="27" customHeight="1" x14ac:dyDescent="0.2">
      <c r="A197" s="125">
        <v>213400</v>
      </c>
      <c r="B197" s="125">
        <v>3225</v>
      </c>
      <c r="C197" s="159" t="s">
        <v>193</v>
      </c>
      <c r="D197" s="126">
        <v>55217</v>
      </c>
      <c r="E197" s="129"/>
      <c r="F197" s="129"/>
      <c r="G197" s="129"/>
      <c r="H197" s="129">
        <v>1800</v>
      </c>
      <c r="I197" s="44"/>
    </row>
    <row r="198" spans="1:9" s="181" customFormat="1" ht="27" customHeight="1" x14ac:dyDescent="0.2">
      <c r="A198" s="176"/>
      <c r="B198" s="176">
        <v>323</v>
      </c>
      <c r="C198" s="177" t="s">
        <v>195</v>
      </c>
      <c r="D198" s="178"/>
      <c r="E198" s="179">
        <v>8800</v>
      </c>
      <c r="F198" s="179">
        <v>8800</v>
      </c>
      <c r="G198" s="179"/>
      <c r="H198" s="179">
        <f>H199+H200+H201+H202+H203+H205</f>
        <v>0</v>
      </c>
      <c r="I198" s="180">
        <f t="shared" si="17"/>
        <v>0</v>
      </c>
    </row>
    <row r="199" spans="1:9" ht="27" customHeight="1" x14ac:dyDescent="0.2">
      <c r="A199" s="125">
        <v>213401</v>
      </c>
      <c r="B199" s="125">
        <v>3231</v>
      </c>
      <c r="C199" s="159" t="s">
        <v>196</v>
      </c>
      <c r="D199" s="126">
        <v>55132</v>
      </c>
      <c r="E199" s="129"/>
      <c r="F199" s="129"/>
      <c r="G199" s="129"/>
      <c r="H199" s="129">
        <v>0</v>
      </c>
      <c r="I199" s="44"/>
    </row>
    <row r="200" spans="1:9" ht="27" customHeight="1" x14ac:dyDescent="0.2">
      <c r="A200" s="125">
        <v>213402</v>
      </c>
      <c r="B200" s="125">
        <v>3231</v>
      </c>
      <c r="C200" s="159" t="s">
        <v>196</v>
      </c>
      <c r="D200" s="126">
        <v>55217</v>
      </c>
      <c r="E200" s="129"/>
      <c r="F200" s="129"/>
      <c r="G200" s="129"/>
      <c r="H200" s="129">
        <v>0</v>
      </c>
      <c r="I200" s="44"/>
    </row>
    <row r="201" spans="1:9" ht="27" customHeight="1" x14ac:dyDescent="0.2">
      <c r="A201" s="125"/>
      <c r="B201" s="125">
        <v>3231</v>
      </c>
      <c r="C201" s="159" t="s">
        <v>196</v>
      </c>
      <c r="D201" s="126">
        <v>55330</v>
      </c>
      <c r="E201" s="129"/>
      <c r="F201" s="129"/>
      <c r="G201" s="129"/>
      <c r="H201" s="129">
        <v>0</v>
      </c>
      <c r="I201" s="44"/>
    </row>
    <row r="202" spans="1:9" ht="27" customHeight="1" x14ac:dyDescent="0.2">
      <c r="A202" s="125">
        <v>213403</v>
      </c>
      <c r="B202" s="125">
        <v>3232</v>
      </c>
      <c r="C202" s="159" t="s">
        <v>197</v>
      </c>
      <c r="D202" s="126">
        <v>55217</v>
      </c>
      <c r="E202" s="129"/>
      <c r="F202" s="129"/>
      <c r="G202" s="129"/>
      <c r="H202" s="129">
        <v>0</v>
      </c>
      <c r="I202" s="44"/>
    </row>
    <row r="203" spans="1:9" ht="27" customHeight="1" x14ac:dyDescent="0.2">
      <c r="A203" s="125">
        <v>213404</v>
      </c>
      <c r="B203" s="125">
        <v>3235</v>
      </c>
      <c r="C203" s="159" t="s">
        <v>263</v>
      </c>
      <c r="D203" s="126">
        <v>55217</v>
      </c>
      <c r="E203" s="129"/>
      <c r="F203" s="129"/>
      <c r="G203" s="129"/>
      <c r="H203" s="129">
        <v>0</v>
      </c>
      <c r="I203" s="44"/>
    </row>
    <row r="204" spans="1:9" ht="27" customHeight="1" x14ac:dyDescent="0.2">
      <c r="A204" s="125"/>
      <c r="B204" s="125">
        <v>3235</v>
      </c>
      <c r="C204" s="159" t="s">
        <v>263</v>
      </c>
      <c r="D204" s="126">
        <v>55330</v>
      </c>
      <c r="E204" s="129"/>
      <c r="F204" s="129"/>
      <c r="G204" s="129"/>
      <c r="H204" s="129"/>
      <c r="I204" s="44"/>
    </row>
    <row r="205" spans="1:9" ht="27" customHeight="1" x14ac:dyDescent="0.2">
      <c r="A205" s="125">
        <v>213405</v>
      </c>
      <c r="B205" s="125">
        <v>3239</v>
      </c>
      <c r="C205" s="159" t="s">
        <v>201</v>
      </c>
      <c r="D205" s="126">
        <v>55217</v>
      </c>
      <c r="E205" s="129"/>
      <c r="F205" s="129"/>
      <c r="G205" s="129"/>
      <c r="H205" s="129">
        <v>0</v>
      </c>
      <c r="I205" s="44"/>
    </row>
    <row r="206" spans="1:9" ht="27" customHeight="1" x14ac:dyDescent="0.2">
      <c r="A206" s="125" t="s">
        <v>264</v>
      </c>
      <c r="B206" s="125">
        <v>3239</v>
      </c>
      <c r="C206" s="159" t="s">
        <v>201</v>
      </c>
      <c r="D206" s="126">
        <v>55330</v>
      </c>
      <c r="E206" s="129"/>
      <c r="F206" s="129"/>
      <c r="G206" s="129"/>
      <c r="H206" s="129">
        <v>0</v>
      </c>
      <c r="I206" s="44"/>
    </row>
    <row r="207" spans="1:9" s="181" customFormat="1" ht="27" customHeight="1" x14ac:dyDescent="0.2">
      <c r="A207" s="176"/>
      <c r="B207" s="176">
        <v>329</v>
      </c>
      <c r="C207" s="177" t="s">
        <v>202</v>
      </c>
      <c r="D207" s="178"/>
      <c r="E207" s="179">
        <v>1500</v>
      </c>
      <c r="F207" s="179">
        <v>1500</v>
      </c>
      <c r="G207" s="179"/>
      <c r="H207" s="179">
        <v>0</v>
      </c>
      <c r="I207" s="180">
        <f t="shared" si="17"/>
        <v>0</v>
      </c>
    </row>
    <row r="208" spans="1:9" ht="27" customHeight="1" x14ac:dyDescent="0.2">
      <c r="A208" s="125">
        <v>213406</v>
      </c>
      <c r="B208" s="125">
        <v>3299</v>
      </c>
      <c r="C208" s="159" t="s">
        <v>207</v>
      </c>
      <c r="D208" s="126">
        <v>55217</v>
      </c>
      <c r="E208" s="129"/>
      <c r="F208" s="129"/>
      <c r="G208" s="129"/>
      <c r="H208" s="129">
        <v>0</v>
      </c>
      <c r="I208" s="44"/>
    </row>
    <row r="209" spans="1:9" ht="27" customHeight="1" x14ac:dyDescent="0.2">
      <c r="A209" s="125"/>
      <c r="B209" s="125" t="s">
        <v>181</v>
      </c>
      <c r="C209" s="159"/>
      <c r="D209" s="126"/>
      <c r="E209" s="129"/>
      <c r="F209" s="129"/>
      <c r="G209" s="129"/>
      <c r="H209" s="129"/>
      <c r="I209" s="128"/>
    </row>
    <row r="210" spans="1:9" ht="27" customHeight="1" x14ac:dyDescent="0.2">
      <c r="A210" s="143" t="s">
        <v>265</v>
      </c>
      <c r="B210" s="143" t="s">
        <v>266</v>
      </c>
      <c r="C210" s="160"/>
      <c r="D210" s="144"/>
      <c r="E210" s="145">
        <f>E211+E215</f>
        <v>101000</v>
      </c>
      <c r="F210" s="145">
        <f>F211+F215</f>
        <v>101000</v>
      </c>
      <c r="G210" s="145"/>
      <c r="H210" s="145">
        <f>H211+H215</f>
        <v>0</v>
      </c>
      <c r="I210" s="146">
        <f>H210/F210*100</f>
        <v>0</v>
      </c>
    </row>
    <row r="211" spans="1:9" ht="27" customHeight="1" x14ac:dyDescent="0.2">
      <c r="A211" s="125"/>
      <c r="B211" s="125">
        <v>3</v>
      </c>
      <c r="C211" s="159" t="s">
        <v>184</v>
      </c>
      <c r="D211" s="126"/>
      <c r="E211" s="129">
        <f>E212</f>
        <v>75000</v>
      </c>
      <c r="F211" s="129">
        <f>F212</f>
        <v>75000</v>
      </c>
      <c r="G211" s="129"/>
      <c r="H211" s="129">
        <f>H212</f>
        <v>0</v>
      </c>
      <c r="I211" s="44">
        <f t="shared" ref="I211:I217" si="18">H211/F211*100</f>
        <v>0</v>
      </c>
    </row>
    <row r="212" spans="1:9" ht="27" customHeight="1" x14ac:dyDescent="0.2">
      <c r="A212" s="187"/>
      <c r="B212" s="187">
        <v>32</v>
      </c>
      <c r="C212" s="188" t="s">
        <v>185</v>
      </c>
      <c r="D212" s="189"/>
      <c r="E212" s="190">
        <f>E213</f>
        <v>75000</v>
      </c>
      <c r="F212" s="190">
        <f>F213</f>
        <v>75000</v>
      </c>
      <c r="G212" s="190"/>
      <c r="H212" s="190">
        <f>H213</f>
        <v>0</v>
      </c>
      <c r="I212" s="191">
        <f t="shared" si="18"/>
        <v>0</v>
      </c>
    </row>
    <row r="213" spans="1:9" s="181" customFormat="1" ht="27" customHeight="1" x14ac:dyDescent="0.2">
      <c r="A213" s="176"/>
      <c r="B213" s="176">
        <v>322</v>
      </c>
      <c r="C213" s="177" t="s">
        <v>190</v>
      </c>
      <c r="D213" s="178"/>
      <c r="E213" s="179">
        <v>75000</v>
      </c>
      <c r="F213" s="179">
        <v>75000</v>
      </c>
      <c r="G213" s="179"/>
      <c r="H213" s="179"/>
      <c r="I213" s="180">
        <f t="shared" si="18"/>
        <v>0</v>
      </c>
    </row>
    <row r="214" spans="1:9" ht="27" customHeight="1" x14ac:dyDescent="0.2">
      <c r="A214" s="125">
        <v>213407</v>
      </c>
      <c r="B214" s="125">
        <v>3221</v>
      </c>
      <c r="C214" s="159" t="s">
        <v>267</v>
      </c>
      <c r="D214" s="126">
        <v>53082</v>
      </c>
      <c r="E214" s="129"/>
      <c r="F214" s="129"/>
      <c r="G214" s="129"/>
      <c r="H214" s="129">
        <v>0</v>
      </c>
      <c r="I214" s="44"/>
    </row>
    <row r="215" spans="1:9" ht="27" customHeight="1" x14ac:dyDescent="0.2">
      <c r="A215" s="125"/>
      <c r="B215" s="125">
        <v>4</v>
      </c>
      <c r="C215" s="159" t="s">
        <v>268</v>
      </c>
      <c r="D215" s="126"/>
      <c r="E215" s="129">
        <f>E216</f>
        <v>26000</v>
      </c>
      <c r="F215" s="129">
        <f>F216</f>
        <v>26000</v>
      </c>
      <c r="G215" s="129"/>
      <c r="H215" s="129">
        <f>H216</f>
        <v>0</v>
      </c>
      <c r="I215" s="44">
        <f t="shared" si="18"/>
        <v>0</v>
      </c>
    </row>
    <row r="216" spans="1:9" ht="27" customHeight="1" x14ac:dyDescent="0.2">
      <c r="A216" s="187"/>
      <c r="B216" s="187">
        <v>42</v>
      </c>
      <c r="C216" s="210" t="s">
        <v>269</v>
      </c>
      <c r="D216" s="211"/>
      <c r="E216" s="190">
        <f>E217</f>
        <v>26000</v>
      </c>
      <c r="F216" s="190">
        <f>F217</f>
        <v>26000</v>
      </c>
      <c r="G216" s="190"/>
      <c r="H216" s="190"/>
      <c r="I216" s="191">
        <f t="shared" si="18"/>
        <v>0</v>
      </c>
    </row>
    <row r="217" spans="1:9" s="181" customFormat="1" ht="27" customHeight="1" x14ac:dyDescent="0.2">
      <c r="A217" s="176"/>
      <c r="B217" s="176">
        <v>424</v>
      </c>
      <c r="C217" s="177" t="s">
        <v>270</v>
      </c>
      <c r="D217" s="178"/>
      <c r="E217" s="179">
        <v>26000</v>
      </c>
      <c r="F217" s="179">
        <v>26000</v>
      </c>
      <c r="G217" s="179"/>
      <c r="H217" s="179">
        <f>H218</f>
        <v>0</v>
      </c>
      <c r="I217" s="180">
        <f t="shared" si="18"/>
        <v>0</v>
      </c>
    </row>
    <row r="218" spans="1:9" ht="27" customHeight="1" x14ac:dyDescent="0.2">
      <c r="A218" s="125">
        <v>213408</v>
      </c>
      <c r="B218" s="125">
        <v>4241</v>
      </c>
      <c r="C218" s="159" t="s">
        <v>271</v>
      </c>
      <c r="D218" s="126">
        <v>53082</v>
      </c>
      <c r="E218" s="129"/>
      <c r="F218" s="129"/>
      <c r="G218" s="129"/>
      <c r="H218" s="129"/>
      <c r="I218" s="44"/>
    </row>
    <row r="219" spans="1:9" ht="27" customHeight="1" x14ac:dyDescent="0.2">
      <c r="A219" s="125"/>
      <c r="B219" s="125" t="s">
        <v>244</v>
      </c>
      <c r="C219" s="159"/>
      <c r="D219" s="126"/>
      <c r="E219" s="129"/>
      <c r="F219" s="129"/>
      <c r="G219" s="129"/>
      <c r="H219" s="129"/>
      <c r="I219" s="128"/>
    </row>
    <row r="220" spans="1:9" ht="27" customHeight="1" x14ac:dyDescent="0.2">
      <c r="A220" s="143" t="s">
        <v>272</v>
      </c>
      <c r="B220" s="143" t="s">
        <v>273</v>
      </c>
      <c r="C220" s="160"/>
      <c r="D220" s="144"/>
      <c r="E220" s="145">
        <f>E221</f>
        <v>2000</v>
      </c>
      <c r="F220" s="145">
        <v>2000</v>
      </c>
      <c r="G220" s="145"/>
      <c r="H220" s="145">
        <v>0</v>
      </c>
      <c r="I220" s="146">
        <f>H220/F220*100</f>
        <v>0</v>
      </c>
    </row>
    <row r="221" spans="1:9" ht="27" customHeight="1" x14ac:dyDescent="0.2">
      <c r="A221" s="125"/>
      <c r="B221" s="125">
        <v>3</v>
      </c>
      <c r="C221" s="159" t="s">
        <v>184</v>
      </c>
      <c r="D221" s="126"/>
      <c r="E221" s="129">
        <f>E222</f>
        <v>2000</v>
      </c>
      <c r="F221" s="129">
        <v>2000</v>
      </c>
      <c r="G221" s="129"/>
      <c r="H221" s="129">
        <v>0</v>
      </c>
      <c r="I221" s="44">
        <f>H221/F221*100</f>
        <v>0</v>
      </c>
    </row>
    <row r="222" spans="1:9" ht="27" customHeight="1" x14ac:dyDescent="0.2">
      <c r="A222" s="187"/>
      <c r="B222" s="187">
        <v>32</v>
      </c>
      <c r="C222" s="188" t="s">
        <v>185</v>
      </c>
      <c r="D222" s="189"/>
      <c r="E222" s="190">
        <f>E223</f>
        <v>2000</v>
      </c>
      <c r="F222" s="190">
        <v>2000</v>
      </c>
      <c r="G222" s="190"/>
      <c r="H222" s="190">
        <v>0</v>
      </c>
      <c r="I222" s="191">
        <f>H222/F222*100</f>
        <v>0</v>
      </c>
    </row>
    <row r="223" spans="1:9" s="181" customFormat="1" ht="27" customHeight="1" x14ac:dyDescent="0.2">
      <c r="A223" s="176"/>
      <c r="B223" s="176">
        <v>323</v>
      </c>
      <c r="C223" s="177" t="s">
        <v>195</v>
      </c>
      <c r="D223" s="178"/>
      <c r="E223" s="179">
        <v>2000</v>
      </c>
      <c r="F223" s="179">
        <v>2000</v>
      </c>
      <c r="G223" s="179"/>
      <c r="H223" s="179">
        <v>0</v>
      </c>
      <c r="I223" s="180">
        <f>H223/F223*100</f>
        <v>0</v>
      </c>
    </row>
    <row r="224" spans="1:9" ht="27" customHeight="1" x14ac:dyDescent="0.2">
      <c r="A224" s="125">
        <v>213409</v>
      </c>
      <c r="B224" s="125">
        <v>3232</v>
      </c>
      <c r="C224" s="159" t="s">
        <v>197</v>
      </c>
      <c r="D224" s="126">
        <v>62001</v>
      </c>
      <c r="E224" s="129"/>
      <c r="F224" s="129"/>
      <c r="G224" s="129"/>
      <c r="H224" s="129">
        <v>0</v>
      </c>
      <c r="I224" s="44"/>
    </row>
    <row r="225" spans="1:9" ht="27" customHeight="1" x14ac:dyDescent="0.2">
      <c r="A225" s="125"/>
      <c r="B225" s="125" t="s">
        <v>244</v>
      </c>
      <c r="C225" s="159"/>
      <c r="D225" s="126"/>
      <c r="E225" s="129"/>
      <c r="F225" s="129"/>
      <c r="G225" s="129"/>
      <c r="H225" s="129"/>
      <c r="I225" s="128"/>
    </row>
    <row r="226" spans="1:9" ht="27" customHeight="1" x14ac:dyDescent="0.2">
      <c r="A226" s="143" t="s">
        <v>274</v>
      </c>
      <c r="B226" s="143" t="s">
        <v>275</v>
      </c>
      <c r="C226" s="160"/>
      <c r="D226" s="144"/>
      <c r="E226" s="145">
        <f t="shared" ref="E226:F228" si="19">E227</f>
        <v>7000</v>
      </c>
      <c r="F226" s="145">
        <f t="shared" si="19"/>
        <v>7000</v>
      </c>
      <c r="G226" s="145"/>
      <c r="H226" s="145">
        <v>0</v>
      </c>
      <c r="I226" s="146">
        <f>H226/F226*100</f>
        <v>0</v>
      </c>
    </row>
    <row r="227" spans="1:9" ht="27" customHeight="1" x14ac:dyDescent="0.2">
      <c r="A227" s="125"/>
      <c r="B227" s="125">
        <v>3</v>
      </c>
      <c r="C227" s="159" t="s">
        <v>184</v>
      </c>
      <c r="D227" s="126"/>
      <c r="E227" s="129">
        <f t="shared" si="19"/>
        <v>7000</v>
      </c>
      <c r="F227" s="129">
        <f t="shared" si="19"/>
        <v>7000</v>
      </c>
      <c r="G227" s="129"/>
      <c r="H227" s="129">
        <v>0</v>
      </c>
      <c r="I227" s="44">
        <f>H227/F227*100</f>
        <v>0</v>
      </c>
    </row>
    <row r="228" spans="1:9" ht="27" customHeight="1" x14ac:dyDescent="0.2">
      <c r="A228" s="187"/>
      <c r="B228" s="187">
        <v>32</v>
      </c>
      <c r="C228" s="188" t="s">
        <v>185</v>
      </c>
      <c r="D228" s="189"/>
      <c r="E228" s="190">
        <f t="shared" si="19"/>
        <v>7000</v>
      </c>
      <c r="F228" s="190">
        <f t="shared" si="19"/>
        <v>7000</v>
      </c>
      <c r="G228" s="190"/>
      <c r="H228" s="190">
        <v>0</v>
      </c>
      <c r="I228" s="191">
        <f>H228/F228*100</f>
        <v>0</v>
      </c>
    </row>
    <row r="229" spans="1:9" s="181" customFormat="1" ht="27" customHeight="1" x14ac:dyDescent="0.2">
      <c r="A229" s="176"/>
      <c r="B229" s="176">
        <v>324</v>
      </c>
      <c r="C229" s="182" t="s">
        <v>276</v>
      </c>
      <c r="D229" s="183"/>
      <c r="E229" s="179">
        <v>7000</v>
      </c>
      <c r="F229" s="179">
        <v>7000</v>
      </c>
      <c r="G229" s="179"/>
      <c r="H229" s="179">
        <v>0</v>
      </c>
      <c r="I229" s="180">
        <f>H229/F229*100</f>
        <v>0</v>
      </c>
    </row>
    <row r="230" spans="1:9" ht="27" customHeight="1" x14ac:dyDescent="0.2">
      <c r="A230" s="125">
        <v>213410</v>
      </c>
      <c r="B230" s="125">
        <v>3241</v>
      </c>
      <c r="C230" s="159" t="s">
        <v>276</v>
      </c>
      <c r="D230" s="126">
        <v>58300</v>
      </c>
      <c r="E230" s="129"/>
      <c r="F230" s="129"/>
      <c r="G230" s="129"/>
      <c r="H230" s="129">
        <v>0</v>
      </c>
      <c r="I230" s="44"/>
    </row>
    <row r="231" spans="1:9" ht="27" customHeight="1" x14ac:dyDescent="0.2">
      <c r="A231" s="125"/>
      <c r="B231" s="125" t="s">
        <v>244</v>
      </c>
      <c r="C231" s="159"/>
      <c r="D231" s="126"/>
      <c r="E231" s="129"/>
      <c r="F231" s="129"/>
      <c r="G231" s="129"/>
      <c r="H231" s="129"/>
      <c r="I231" s="128"/>
    </row>
    <row r="232" spans="1:9" ht="27" customHeight="1" x14ac:dyDescent="0.2">
      <c r="A232" s="143" t="s">
        <v>277</v>
      </c>
      <c r="B232" s="143" t="s">
        <v>278</v>
      </c>
      <c r="C232" s="160"/>
      <c r="D232" s="144"/>
      <c r="E232" s="145">
        <f>E233</f>
        <v>0</v>
      </c>
      <c r="F232" s="145">
        <v>0</v>
      </c>
      <c r="G232" s="145"/>
      <c r="H232" s="145">
        <v>0</v>
      </c>
      <c r="I232" s="146">
        <v>0</v>
      </c>
    </row>
    <row r="233" spans="1:9" ht="27" customHeight="1" x14ac:dyDescent="0.2">
      <c r="A233" s="125"/>
      <c r="B233" s="125">
        <v>3</v>
      </c>
      <c r="C233" s="159" t="s">
        <v>184</v>
      </c>
      <c r="D233" s="126"/>
      <c r="E233" s="129">
        <v>0</v>
      </c>
      <c r="F233" s="129">
        <v>0</v>
      </c>
      <c r="G233" s="129"/>
      <c r="H233" s="129">
        <v>0</v>
      </c>
      <c r="I233" s="128">
        <v>0</v>
      </c>
    </row>
    <row r="234" spans="1:9" ht="27" customHeight="1" x14ac:dyDescent="0.2">
      <c r="A234" s="187"/>
      <c r="B234" s="187">
        <v>32</v>
      </c>
      <c r="C234" s="188" t="s">
        <v>185</v>
      </c>
      <c r="D234" s="189"/>
      <c r="E234" s="190">
        <v>0</v>
      </c>
      <c r="F234" s="190">
        <v>0</v>
      </c>
      <c r="G234" s="190"/>
      <c r="H234" s="190">
        <v>0</v>
      </c>
      <c r="I234" s="215">
        <v>0</v>
      </c>
    </row>
    <row r="235" spans="1:9" s="181" customFormat="1" ht="27" customHeight="1" x14ac:dyDescent="0.2">
      <c r="A235" s="176"/>
      <c r="B235" s="176">
        <v>321</v>
      </c>
      <c r="C235" s="177" t="s">
        <v>186</v>
      </c>
      <c r="D235" s="178"/>
      <c r="E235" s="179">
        <v>0</v>
      </c>
      <c r="F235" s="179">
        <v>0</v>
      </c>
      <c r="G235" s="179"/>
      <c r="H235" s="179">
        <v>0</v>
      </c>
      <c r="I235" s="186">
        <v>0</v>
      </c>
    </row>
    <row r="236" spans="1:9" ht="27" customHeight="1" x14ac:dyDescent="0.2">
      <c r="A236" s="125">
        <v>213411</v>
      </c>
      <c r="B236" s="125">
        <v>3211</v>
      </c>
      <c r="C236" s="159" t="s">
        <v>187</v>
      </c>
      <c r="D236" s="126">
        <v>53080</v>
      </c>
      <c r="E236" s="129">
        <v>0</v>
      </c>
      <c r="F236" s="129">
        <v>0</v>
      </c>
      <c r="G236" s="129"/>
      <c r="H236" s="129">
        <v>0</v>
      </c>
      <c r="I236" s="128"/>
    </row>
    <row r="237" spans="1:9" ht="27" customHeight="1" x14ac:dyDescent="0.2">
      <c r="A237" s="125"/>
      <c r="B237" s="125" t="s">
        <v>244</v>
      </c>
      <c r="C237" s="159"/>
      <c r="D237" s="126"/>
      <c r="E237" s="129"/>
      <c r="F237" s="129"/>
      <c r="G237" s="129"/>
      <c r="H237" s="129"/>
      <c r="I237" s="128"/>
    </row>
    <row r="238" spans="1:9" ht="27" customHeight="1" x14ac:dyDescent="0.2">
      <c r="A238" s="143" t="s">
        <v>279</v>
      </c>
      <c r="B238" s="143" t="s">
        <v>280</v>
      </c>
      <c r="C238" s="160"/>
      <c r="D238" s="144"/>
      <c r="E238" s="145">
        <f>E239</f>
        <v>0</v>
      </c>
      <c r="F238" s="145">
        <v>0</v>
      </c>
      <c r="G238" s="145"/>
      <c r="H238" s="145">
        <v>0</v>
      </c>
      <c r="I238" s="146">
        <v>0</v>
      </c>
    </row>
    <row r="239" spans="1:9" ht="27" customHeight="1" x14ac:dyDescent="0.2">
      <c r="A239" s="125"/>
      <c r="B239" s="125">
        <v>3</v>
      </c>
      <c r="C239" s="159" t="s">
        <v>184</v>
      </c>
      <c r="D239" s="126"/>
      <c r="E239" s="129">
        <v>0</v>
      </c>
      <c r="F239" s="129">
        <v>0</v>
      </c>
      <c r="G239" s="129"/>
      <c r="H239" s="129">
        <v>0</v>
      </c>
      <c r="I239" s="128">
        <v>0</v>
      </c>
    </row>
    <row r="240" spans="1:9" ht="27" customHeight="1" x14ac:dyDescent="0.2">
      <c r="A240" s="187"/>
      <c r="B240" s="187">
        <v>32</v>
      </c>
      <c r="C240" s="188" t="s">
        <v>185</v>
      </c>
      <c r="D240" s="189"/>
      <c r="E240" s="190">
        <v>0</v>
      </c>
      <c r="F240" s="190">
        <v>0</v>
      </c>
      <c r="G240" s="190"/>
      <c r="H240" s="190">
        <v>0</v>
      </c>
      <c r="I240" s="215">
        <v>0</v>
      </c>
    </row>
    <row r="241" spans="1:9" s="181" customFormat="1" ht="27" customHeight="1" x14ac:dyDescent="0.2">
      <c r="A241" s="176"/>
      <c r="B241" s="176">
        <v>322</v>
      </c>
      <c r="C241" s="177" t="s">
        <v>190</v>
      </c>
      <c r="D241" s="178"/>
      <c r="E241" s="179">
        <v>0</v>
      </c>
      <c r="F241" s="179">
        <v>0</v>
      </c>
      <c r="G241" s="179"/>
      <c r="H241" s="179">
        <v>0</v>
      </c>
      <c r="I241" s="186">
        <v>0</v>
      </c>
    </row>
    <row r="242" spans="1:9" ht="27" customHeight="1" x14ac:dyDescent="0.2">
      <c r="A242" s="125">
        <v>213412</v>
      </c>
      <c r="B242" s="125">
        <v>3224</v>
      </c>
      <c r="C242" s="159" t="s">
        <v>192</v>
      </c>
      <c r="D242" s="126">
        <v>47300</v>
      </c>
      <c r="E242" s="129">
        <v>0</v>
      </c>
      <c r="F242" s="129">
        <v>0</v>
      </c>
      <c r="G242" s="129"/>
      <c r="H242" s="129">
        <v>0</v>
      </c>
      <c r="I242" s="128"/>
    </row>
    <row r="243" spans="1:9" ht="27" customHeight="1" x14ac:dyDescent="0.2">
      <c r="A243" s="125">
        <v>213413</v>
      </c>
      <c r="B243" s="125">
        <v>3225</v>
      </c>
      <c r="C243" s="159" t="s">
        <v>255</v>
      </c>
      <c r="D243" s="126">
        <v>47300</v>
      </c>
      <c r="E243" s="129">
        <v>0</v>
      </c>
      <c r="F243" s="129">
        <v>0</v>
      </c>
      <c r="G243" s="129"/>
      <c r="H243" s="129">
        <v>0</v>
      </c>
      <c r="I243" s="128"/>
    </row>
    <row r="244" spans="1:9" ht="27" customHeight="1" x14ac:dyDescent="0.2">
      <c r="A244" s="125"/>
      <c r="B244" s="125" t="s">
        <v>181</v>
      </c>
      <c r="C244" s="159"/>
      <c r="D244" s="126"/>
      <c r="E244" s="129"/>
      <c r="F244" s="129"/>
      <c r="G244" s="129"/>
      <c r="H244" s="129"/>
      <c r="I244" s="128"/>
    </row>
    <row r="245" spans="1:9" ht="27" customHeight="1" x14ac:dyDescent="0.2">
      <c r="A245" s="143" t="s">
        <v>281</v>
      </c>
      <c r="B245" s="143" t="s">
        <v>282</v>
      </c>
      <c r="C245" s="160"/>
      <c r="D245" s="144"/>
      <c r="E245" s="145">
        <f>E254+E246</f>
        <v>7000</v>
      </c>
      <c r="F245" s="145">
        <f>F246</f>
        <v>7000</v>
      </c>
      <c r="G245" s="145"/>
      <c r="H245" s="145">
        <v>0</v>
      </c>
      <c r="I245" s="146">
        <v>0</v>
      </c>
    </row>
    <row r="246" spans="1:9" ht="27" customHeight="1" x14ac:dyDescent="0.2">
      <c r="A246" s="125"/>
      <c r="B246" s="125">
        <v>3</v>
      </c>
      <c r="C246" s="159" t="s">
        <v>184</v>
      </c>
      <c r="D246" s="126"/>
      <c r="E246" s="129">
        <f>E247</f>
        <v>7000</v>
      </c>
      <c r="F246" s="129">
        <f>F247</f>
        <v>7000</v>
      </c>
      <c r="G246" s="129"/>
      <c r="H246" s="129">
        <v>0</v>
      </c>
      <c r="I246" s="128">
        <v>0</v>
      </c>
    </row>
    <row r="247" spans="1:9" ht="27" customHeight="1" x14ac:dyDescent="0.2">
      <c r="A247" s="187"/>
      <c r="B247" s="187">
        <v>32</v>
      </c>
      <c r="C247" s="188" t="s">
        <v>185</v>
      </c>
      <c r="D247" s="189"/>
      <c r="E247" s="190">
        <f>E248+E250+E252</f>
        <v>7000</v>
      </c>
      <c r="F247" s="190">
        <f>F248+F250+F252</f>
        <v>7000</v>
      </c>
      <c r="G247" s="190"/>
      <c r="H247" s="190">
        <v>0</v>
      </c>
      <c r="I247" s="215">
        <v>0</v>
      </c>
    </row>
    <row r="248" spans="1:9" s="181" customFormat="1" ht="27" customHeight="1" x14ac:dyDescent="0.2">
      <c r="A248" s="176"/>
      <c r="B248" s="176">
        <v>321</v>
      </c>
      <c r="C248" s="177" t="s">
        <v>186</v>
      </c>
      <c r="D248" s="178"/>
      <c r="E248" s="179">
        <v>1000</v>
      </c>
      <c r="F248" s="179">
        <v>1000</v>
      </c>
      <c r="G248" s="179"/>
      <c r="H248" s="179">
        <v>0</v>
      </c>
      <c r="I248" s="186">
        <v>0</v>
      </c>
    </row>
    <row r="249" spans="1:9" ht="27" customHeight="1" x14ac:dyDescent="0.2">
      <c r="A249" s="125">
        <v>213414</v>
      </c>
      <c r="B249" s="125">
        <v>3211</v>
      </c>
      <c r="C249" s="159" t="s">
        <v>187</v>
      </c>
      <c r="D249" s="126">
        <v>11001</v>
      </c>
      <c r="E249" s="129"/>
      <c r="F249" s="129">
        <v>0</v>
      </c>
      <c r="G249" s="129"/>
      <c r="H249" s="129">
        <v>0</v>
      </c>
      <c r="I249" s="128"/>
    </row>
    <row r="250" spans="1:9" s="181" customFormat="1" ht="27" customHeight="1" x14ac:dyDescent="0.2">
      <c r="A250" s="176"/>
      <c r="B250" s="176">
        <v>322</v>
      </c>
      <c r="C250" s="177" t="s">
        <v>190</v>
      </c>
      <c r="D250" s="178"/>
      <c r="E250" s="179">
        <v>4000</v>
      </c>
      <c r="F250" s="179">
        <v>4000</v>
      </c>
      <c r="G250" s="179"/>
      <c r="H250" s="179">
        <v>0</v>
      </c>
      <c r="I250" s="186">
        <v>0</v>
      </c>
    </row>
    <row r="251" spans="1:9" ht="27" customHeight="1" x14ac:dyDescent="0.2">
      <c r="A251" s="125">
        <v>213415</v>
      </c>
      <c r="B251" s="125">
        <v>3221</v>
      </c>
      <c r="C251" s="159" t="s">
        <v>191</v>
      </c>
      <c r="D251" s="126">
        <v>11001</v>
      </c>
      <c r="E251" s="129"/>
      <c r="F251" s="129">
        <v>0</v>
      </c>
      <c r="G251" s="129"/>
      <c r="H251" s="129">
        <v>0</v>
      </c>
      <c r="I251" s="128"/>
    </row>
    <row r="252" spans="1:9" s="181" customFormat="1" ht="27" customHeight="1" x14ac:dyDescent="0.2">
      <c r="A252" s="176"/>
      <c r="B252" s="176">
        <v>329</v>
      </c>
      <c r="C252" s="177" t="s">
        <v>202</v>
      </c>
      <c r="D252" s="178"/>
      <c r="E252" s="179">
        <v>2000</v>
      </c>
      <c r="F252" s="179">
        <v>2000</v>
      </c>
      <c r="G252" s="179"/>
      <c r="H252" s="179">
        <v>0</v>
      </c>
      <c r="I252" s="186">
        <v>0</v>
      </c>
    </row>
    <row r="253" spans="1:9" ht="27" customHeight="1" x14ac:dyDescent="0.2">
      <c r="A253" s="125">
        <v>213416</v>
      </c>
      <c r="B253" s="125">
        <v>3299</v>
      </c>
      <c r="C253" s="159" t="s">
        <v>207</v>
      </c>
      <c r="D253" s="126">
        <v>11001</v>
      </c>
      <c r="E253" s="129"/>
      <c r="F253" s="129"/>
      <c r="G253" s="129"/>
      <c r="H253" s="129"/>
      <c r="I253" s="128"/>
    </row>
    <row r="254" spans="1:9" ht="27" customHeight="1" x14ac:dyDescent="0.2">
      <c r="A254" s="125"/>
      <c r="B254" s="125">
        <v>4</v>
      </c>
      <c r="C254" s="159" t="s">
        <v>268</v>
      </c>
      <c r="D254" s="126"/>
      <c r="E254" s="129"/>
      <c r="F254" s="129"/>
      <c r="G254" s="129"/>
      <c r="H254" s="129"/>
      <c r="I254" s="44">
        <v>0</v>
      </c>
    </row>
    <row r="255" spans="1:9" ht="27" customHeight="1" x14ac:dyDescent="0.2">
      <c r="A255" s="187"/>
      <c r="B255" s="187">
        <v>42</v>
      </c>
      <c r="C255" s="210" t="s">
        <v>269</v>
      </c>
      <c r="D255" s="189"/>
      <c r="E255" s="190"/>
      <c r="F255" s="190"/>
      <c r="G255" s="190"/>
      <c r="H255" s="190">
        <v>0</v>
      </c>
      <c r="I255" s="191">
        <v>0</v>
      </c>
    </row>
    <row r="256" spans="1:9" s="181" customFormat="1" ht="27" customHeight="1" x14ac:dyDescent="0.2">
      <c r="A256" s="176"/>
      <c r="B256" s="176">
        <v>422</v>
      </c>
      <c r="C256" s="182" t="s">
        <v>283</v>
      </c>
      <c r="D256" s="178"/>
      <c r="E256" s="179">
        <f>E257</f>
        <v>0</v>
      </c>
      <c r="F256" s="179">
        <v>0</v>
      </c>
      <c r="G256" s="179"/>
      <c r="H256" s="179">
        <v>0</v>
      </c>
      <c r="I256" s="180">
        <v>0</v>
      </c>
    </row>
    <row r="257" spans="1:9" ht="27" customHeight="1" x14ac:dyDescent="0.2">
      <c r="A257" s="125"/>
      <c r="B257" s="125">
        <v>4227</v>
      </c>
      <c r="C257" s="161" t="s">
        <v>284</v>
      </c>
      <c r="D257" s="126">
        <v>11001</v>
      </c>
      <c r="E257" s="129"/>
      <c r="F257" s="129"/>
      <c r="G257" s="129"/>
      <c r="H257" s="129"/>
      <c r="I257" s="44"/>
    </row>
    <row r="258" spans="1:9" ht="27" customHeight="1" x14ac:dyDescent="0.2">
      <c r="A258" s="143" t="s">
        <v>383</v>
      </c>
      <c r="B258" s="143" t="s">
        <v>384</v>
      </c>
      <c r="C258" s="201"/>
      <c r="D258" s="144"/>
      <c r="E258" s="145">
        <v>0</v>
      </c>
      <c r="F258" s="145">
        <f>F259</f>
        <v>1000</v>
      </c>
      <c r="G258" s="145"/>
      <c r="H258" s="145">
        <f>H259</f>
        <v>858</v>
      </c>
      <c r="I258" s="146">
        <f t="shared" ref="I258" si="20">H258/F258*100</f>
        <v>85.8</v>
      </c>
    </row>
    <row r="259" spans="1:9" ht="27" customHeight="1" x14ac:dyDescent="0.2">
      <c r="A259" s="125"/>
      <c r="B259" s="125">
        <v>3</v>
      </c>
      <c r="C259" s="161" t="s">
        <v>184</v>
      </c>
      <c r="D259" s="126"/>
      <c r="E259" s="129"/>
      <c r="F259" s="129">
        <f>F260</f>
        <v>1000</v>
      </c>
      <c r="G259" s="129"/>
      <c r="H259" s="129">
        <f>H260</f>
        <v>858</v>
      </c>
      <c r="I259" s="44"/>
    </row>
    <row r="260" spans="1:9" ht="27" customHeight="1" x14ac:dyDescent="0.2">
      <c r="A260" s="187"/>
      <c r="B260" s="187">
        <v>32</v>
      </c>
      <c r="C260" s="210" t="s">
        <v>185</v>
      </c>
      <c r="D260" s="189"/>
      <c r="E260" s="190"/>
      <c r="F260" s="190">
        <f>F261</f>
        <v>1000</v>
      </c>
      <c r="G260" s="190"/>
      <c r="H260" s="190">
        <f>H261</f>
        <v>858</v>
      </c>
      <c r="I260" s="191">
        <f t="shared" ref="I260:I261" si="21">H260/F260*100</f>
        <v>85.8</v>
      </c>
    </row>
    <row r="261" spans="1:9" ht="27" customHeight="1" x14ac:dyDescent="0.2">
      <c r="A261" s="176"/>
      <c r="B261" s="176">
        <v>322</v>
      </c>
      <c r="C261" s="182" t="s">
        <v>373</v>
      </c>
      <c r="D261" s="178"/>
      <c r="E261" s="179"/>
      <c r="F261" s="179">
        <v>1000</v>
      </c>
      <c r="G261" s="179"/>
      <c r="H261" s="179">
        <f>H262</f>
        <v>858</v>
      </c>
      <c r="I261" s="180">
        <f t="shared" si="21"/>
        <v>85.8</v>
      </c>
    </row>
    <row r="262" spans="1:9" ht="27" customHeight="1" x14ac:dyDescent="0.2">
      <c r="A262" s="125"/>
      <c r="B262" s="125">
        <v>3222</v>
      </c>
      <c r="C262" s="161" t="s">
        <v>373</v>
      </c>
      <c r="D262" s="126">
        <v>63000</v>
      </c>
      <c r="E262" s="129"/>
      <c r="F262" s="129"/>
      <c r="G262" s="129"/>
      <c r="H262" s="129">
        <v>858</v>
      </c>
      <c r="I262" s="44"/>
    </row>
    <row r="263" spans="1:9" ht="27" customHeight="1" x14ac:dyDescent="0.2">
      <c r="A263" s="125"/>
      <c r="B263" s="125" t="s">
        <v>181</v>
      </c>
      <c r="C263" s="159"/>
      <c r="D263" s="126"/>
      <c r="E263" s="129"/>
      <c r="F263" s="129"/>
      <c r="G263" s="129"/>
      <c r="H263" s="129"/>
      <c r="I263" s="128"/>
    </row>
    <row r="264" spans="1:9" ht="27" customHeight="1" x14ac:dyDescent="0.2">
      <c r="A264" s="143" t="s">
        <v>285</v>
      </c>
      <c r="B264" s="143" t="s">
        <v>286</v>
      </c>
      <c r="C264" s="160"/>
      <c r="D264" s="144"/>
      <c r="E264" s="145">
        <f t="shared" ref="E264:F266" si="22">E265</f>
        <v>14000</v>
      </c>
      <c r="F264" s="145">
        <f t="shared" si="22"/>
        <v>14000</v>
      </c>
      <c r="G264" s="145"/>
      <c r="H264" s="145">
        <f>H265</f>
        <v>18855.38</v>
      </c>
      <c r="I264" s="146">
        <f t="shared" ref="I264:I269" si="23">H264/F264*100</f>
        <v>134.68128571428574</v>
      </c>
    </row>
    <row r="265" spans="1:9" ht="27" customHeight="1" x14ac:dyDescent="0.2">
      <c r="A265" s="125"/>
      <c r="B265" s="125">
        <v>3</v>
      </c>
      <c r="C265" s="159" t="s">
        <v>184</v>
      </c>
      <c r="D265" s="126"/>
      <c r="E265" s="129">
        <f t="shared" si="22"/>
        <v>14000</v>
      </c>
      <c r="F265" s="129">
        <f t="shared" si="22"/>
        <v>14000</v>
      </c>
      <c r="G265" s="129"/>
      <c r="H265" s="129">
        <f>H266</f>
        <v>18855.38</v>
      </c>
      <c r="I265" s="44">
        <f t="shared" si="23"/>
        <v>134.68128571428574</v>
      </c>
    </row>
    <row r="266" spans="1:9" ht="27" customHeight="1" x14ac:dyDescent="0.2">
      <c r="A266" s="187"/>
      <c r="B266" s="187">
        <v>32</v>
      </c>
      <c r="C266" s="188" t="s">
        <v>185</v>
      </c>
      <c r="D266" s="189"/>
      <c r="E266" s="190">
        <f t="shared" si="22"/>
        <v>14000</v>
      </c>
      <c r="F266" s="190">
        <f t="shared" si="22"/>
        <v>14000</v>
      </c>
      <c r="G266" s="190"/>
      <c r="H266" s="190">
        <f>H267</f>
        <v>18855.38</v>
      </c>
      <c r="I266" s="191">
        <f t="shared" si="23"/>
        <v>134.68128571428574</v>
      </c>
    </row>
    <row r="267" spans="1:9" s="181" customFormat="1" ht="27" customHeight="1" x14ac:dyDescent="0.2">
      <c r="A267" s="176"/>
      <c r="B267" s="176">
        <v>322</v>
      </c>
      <c r="C267" s="177" t="s">
        <v>190</v>
      </c>
      <c r="D267" s="178"/>
      <c r="E267" s="179">
        <v>14000</v>
      </c>
      <c r="F267" s="179">
        <v>14000</v>
      </c>
      <c r="G267" s="179"/>
      <c r="H267" s="179">
        <f>H268</f>
        <v>18855.38</v>
      </c>
      <c r="I267" s="180">
        <f t="shared" si="23"/>
        <v>134.68128571428574</v>
      </c>
    </row>
    <row r="268" spans="1:9" ht="27" customHeight="1" x14ac:dyDescent="0.2">
      <c r="A268" s="125">
        <v>213417</v>
      </c>
      <c r="B268" s="125">
        <v>3222</v>
      </c>
      <c r="C268" s="159" t="s">
        <v>253</v>
      </c>
      <c r="D268" s="126">
        <v>53060</v>
      </c>
      <c r="E268" s="129"/>
      <c r="F268" s="129"/>
      <c r="G268" s="129"/>
      <c r="H268" s="129">
        <v>18855.38</v>
      </c>
      <c r="I268" s="44"/>
    </row>
    <row r="269" spans="1:9" ht="27" customHeight="1" x14ac:dyDescent="0.2">
      <c r="A269" s="139">
        <v>2302</v>
      </c>
      <c r="B269" s="139" t="s">
        <v>243</v>
      </c>
      <c r="C269" s="162"/>
      <c r="D269" s="140"/>
      <c r="E269" s="141">
        <f>E272+E283+E289+E296</f>
        <v>91827.5</v>
      </c>
      <c r="F269" s="141">
        <f>F272+F283+F296</f>
        <v>91827.5</v>
      </c>
      <c r="G269" s="141"/>
      <c r="H269" s="141">
        <f>H272+H283+H289</f>
        <v>2862.81</v>
      </c>
      <c r="I269" s="142">
        <f t="shared" si="23"/>
        <v>3.1175954915466502</v>
      </c>
    </row>
    <row r="270" spans="1:9" ht="27" customHeight="1" x14ac:dyDescent="0.2">
      <c r="A270" s="125"/>
      <c r="B270" s="125"/>
      <c r="C270" s="159"/>
      <c r="D270" s="126"/>
      <c r="E270" s="129"/>
      <c r="F270" s="129"/>
      <c r="G270" s="129"/>
      <c r="H270" s="129"/>
      <c r="I270" s="128"/>
    </row>
    <row r="271" spans="1:9" ht="27" customHeight="1" x14ac:dyDescent="0.2">
      <c r="A271" s="125"/>
      <c r="B271" s="125" t="s">
        <v>287</v>
      </c>
      <c r="C271" s="159"/>
      <c r="D271" s="126"/>
      <c r="E271" s="129"/>
      <c r="F271" s="129"/>
      <c r="G271" s="129"/>
      <c r="H271" s="129"/>
      <c r="I271" s="128"/>
    </row>
    <row r="272" spans="1:9" ht="27" customHeight="1" x14ac:dyDescent="0.2">
      <c r="A272" s="143" t="s">
        <v>288</v>
      </c>
      <c r="B272" s="143" t="s">
        <v>289</v>
      </c>
      <c r="C272" s="160"/>
      <c r="D272" s="144"/>
      <c r="E272" s="145">
        <f>E273</f>
        <v>11100</v>
      </c>
      <c r="F272" s="145">
        <f>F273</f>
        <v>11100</v>
      </c>
      <c r="G272" s="145"/>
      <c r="H272" s="145">
        <f>H273</f>
        <v>2862.81</v>
      </c>
      <c r="I272" s="146">
        <f>H272/F272*100</f>
        <v>25.791081081081082</v>
      </c>
    </row>
    <row r="273" spans="1:12" ht="27" customHeight="1" x14ac:dyDescent="0.2">
      <c r="A273" s="125"/>
      <c r="B273" s="125">
        <v>3</v>
      </c>
      <c r="C273" s="159" t="s">
        <v>184</v>
      </c>
      <c r="D273" s="126"/>
      <c r="E273" s="129">
        <f>E274+E279</f>
        <v>11100</v>
      </c>
      <c r="F273" s="129">
        <f>F274</f>
        <v>11100</v>
      </c>
      <c r="G273" s="129"/>
      <c r="H273" s="129">
        <f>H274</f>
        <v>2862.81</v>
      </c>
      <c r="I273" s="44">
        <f t="shared" ref="I273:I280" si="24">H273/F273*100</f>
        <v>25.791081081081082</v>
      </c>
    </row>
    <row r="274" spans="1:12" ht="27" customHeight="1" x14ac:dyDescent="0.2">
      <c r="A274" s="187"/>
      <c r="B274" s="187">
        <v>31</v>
      </c>
      <c r="C274" s="188" t="s">
        <v>223</v>
      </c>
      <c r="D274" s="189"/>
      <c r="E274" s="190">
        <f>E275+E277</f>
        <v>9600</v>
      </c>
      <c r="F274" s="190">
        <f>F275+F277+F280</f>
        <v>11100</v>
      </c>
      <c r="G274" s="190"/>
      <c r="H274" s="190">
        <f>H275+H277</f>
        <v>2862.81</v>
      </c>
      <c r="I274" s="191">
        <f t="shared" si="24"/>
        <v>25.791081081081082</v>
      </c>
    </row>
    <row r="275" spans="1:12" s="181" customFormat="1" ht="27" customHeight="1" x14ac:dyDescent="0.2">
      <c r="A275" s="176"/>
      <c r="B275" s="176">
        <v>311</v>
      </c>
      <c r="C275" s="177" t="s">
        <v>224</v>
      </c>
      <c r="D275" s="178"/>
      <c r="E275" s="179">
        <v>8200</v>
      </c>
      <c r="F275" s="179">
        <v>8200</v>
      </c>
      <c r="G275" s="179"/>
      <c r="H275" s="179">
        <f>H276</f>
        <v>2457.36</v>
      </c>
      <c r="I275" s="180">
        <f t="shared" si="24"/>
        <v>29.967804878048781</v>
      </c>
      <c r="L275" s="185"/>
    </row>
    <row r="276" spans="1:12" ht="27" customHeight="1" x14ac:dyDescent="0.2">
      <c r="A276" s="125">
        <v>213418</v>
      </c>
      <c r="B276" s="125">
        <v>3111</v>
      </c>
      <c r="C276" s="159" t="s">
        <v>225</v>
      </c>
      <c r="D276" s="126">
        <v>11001</v>
      </c>
      <c r="E276" s="129"/>
      <c r="F276" s="129"/>
      <c r="G276" s="129"/>
      <c r="H276" s="129">
        <v>2457.36</v>
      </c>
      <c r="I276" s="44"/>
    </row>
    <row r="277" spans="1:12" s="181" customFormat="1" ht="27" customHeight="1" x14ac:dyDescent="0.2">
      <c r="A277" s="176"/>
      <c r="B277" s="176">
        <v>313</v>
      </c>
      <c r="C277" s="177" t="s">
        <v>230</v>
      </c>
      <c r="D277" s="178"/>
      <c r="E277" s="179">
        <v>1400</v>
      </c>
      <c r="F277" s="179">
        <v>1400</v>
      </c>
      <c r="G277" s="179"/>
      <c r="H277" s="179">
        <f>H278</f>
        <v>405.45</v>
      </c>
      <c r="I277" s="180">
        <f t="shared" si="24"/>
        <v>28.960714285714285</v>
      </c>
    </row>
    <row r="278" spans="1:12" ht="27" customHeight="1" x14ac:dyDescent="0.2">
      <c r="A278" s="125">
        <v>213419</v>
      </c>
      <c r="B278" s="125">
        <v>3132</v>
      </c>
      <c r="C278" s="159" t="s">
        <v>231</v>
      </c>
      <c r="D278" s="126">
        <v>11001</v>
      </c>
      <c r="E278" s="129"/>
      <c r="F278" s="129"/>
      <c r="G278" s="129"/>
      <c r="H278" s="129">
        <v>405.45</v>
      </c>
      <c r="I278" s="44"/>
    </row>
    <row r="279" spans="1:12" ht="27" customHeight="1" x14ac:dyDescent="0.2">
      <c r="A279" s="187"/>
      <c r="B279" s="187">
        <v>32</v>
      </c>
      <c r="C279" s="188" t="s">
        <v>185</v>
      </c>
      <c r="D279" s="189"/>
      <c r="E279" s="190">
        <f>E280</f>
        <v>1500</v>
      </c>
      <c r="F279" s="190"/>
      <c r="G279" s="190"/>
      <c r="H279" s="190">
        <v>0</v>
      </c>
      <c r="I279" s="191" t="e">
        <f t="shared" si="24"/>
        <v>#DIV/0!</v>
      </c>
    </row>
    <row r="280" spans="1:12" s="181" customFormat="1" ht="27" customHeight="1" x14ac:dyDescent="0.2">
      <c r="A280" s="176"/>
      <c r="B280" s="176">
        <v>321</v>
      </c>
      <c r="C280" s="177" t="s">
        <v>186</v>
      </c>
      <c r="D280" s="178"/>
      <c r="E280" s="179">
        <v>1500</v>
      </c>
      <c r="F280" s="179">
        <v>1500</v>
      </c>
      <c r="G280" s="179"/>
      <c r="H280" s="179">
        <v>0</v>
      </c>
      <c r="I280" s="180">
        <f t="shared" si="24"/>
        <v>0</v>
      </c>
    </row>
    <row r="281" spans="1:12" ht="27" customHeight="1" x14ac:dyDescent="0.2">
      <c r="A281" s="125">
        <v>213420</v>
      </c>
      <c r="B281" s="125">
        <v>3211</v>
      </c>
      <c r="C281" s="159" t="s">
        <v>187</v>
      </c>
      <c r="D281" s="126">
        <v>11001</v>
      </c>
      <c r="E281" s="129">
        <v>0</v>
      </c>
      <c r="F281" s="129"/>
      <c r="G281" s="129"/>
      <c r="H281" s="129">
        <v>0</v>
      </c>
      <c r="I281" s="44"/>
    </row>
    <row r="282" spans="1:12" ht="27" customHeight="1" x14ac:dyDescent="0.2">
      <c r="A282" s="125"/>
      <c r="B282" s="125" t="s">
        <v>287</v>
      </c>
      <c r="C282" s="159"/>
      <c r="D282" s="126"/>
      <c r="E282" s="129"/>
      <c r="F282" s="129"/>
      <c r="G282" s="129"/>
      <c r="H282" s="129"/>
      <c r="I282" s="128"/>
    </row>
    <row r="283" spans="1:12" ht="27" customHeight="1" x14ac:dyDescent="0.2">
      <c r="A283" s="143" t="s">
        <v>290</v>
      </c>
      <c r="B283" s="143" t="s">
        <v>291</v>
      </c>
      <c r="C283" s="160"/>
      <c r="D283" s="144"/>
      <c r="E283" s="145">
        <f t="shared" ref="E283:F285" si="25">E284</f>
        <v>900</v>
      </c>
      <c r="F283" s="145">
        <f t="shared" si="25"/>
        <v>900</v>
      </c>
      <c r="G283" s="145"/>
      <c r="H283" s="145">
        <v>0</v>
      </c>
      <c r="I283" s="146">
        <f>H283/F283*100</f>
        <v>0</v>
      </c>
    </row>
    <row r="284" spans="1:12" ht="27" customHeight="1" x14ac:dyDescent="0.2">
      <c r="A284" s="125"/>
      <c r="B284" s="125">
        <v>3</v>
      </c>
      <c r="C284" s="159" t="s">
        <v>184</v>
      </c>
      <c r="D284" s="126"/>
      <c r="E284" s="129">
        <f t="shared" si="25"/>
        <v>900</v>
      </c>
      <c r="F284" s="129">
        <f t="shared" si="25"/>
        <v>900</v>
      </c>
      <c r="G284" s="129"/>
      <c r="H284" s="129">
        <v>0</v>
      </c>
      <c r="I284" s="44">
        <f>H284/F284*100</f>
        <v>0</v>
      </c>
    </row>
    <row r="285" spans="1:12" ht="27" customHeight="1" x14ac:dyDescent="0.2">
      <c r="A285" s="187"/>
      <c r="B285" s="187">
        <v>32</v>
      </c>
      <c r="C285" s="188" t="s">
        <v>185</v>
      </c>
      <c r="D285" s="189"/>
      <c r="E285" s="190">
        <f t="shared" si="25"/>
        <v>900</v>
      </c>
      <c r="F285" s="190">
        <f t="shared" si="25"/>
        <v>900</v>
      </c>
      <c r="G285" s="190"/>
      <c r="H285" s="190">
        <v>0</v>
      </c>
      <c r="I285" s="191">
        <f>H285/F285*100</f>
        <v>0</v>
      </c>
    </row>
    <row r="286" spans="1:12" s="181" customFormat="1" ht="27" customHeight="1" x14ac:dyDescent="0.2">
      <c r="A286" s="176"/>
      <c r="B286" s="176">
        <v>322</v>
      </c>
      <c r="C286" s="177" t="s">
        <v>190</v>
      </c>
      <c r="D286" s="178"/>
      <c r="E286" s="179">
        <v>900</v>
      </c>
      <c r="F286" s="179">
        <v>900</v>
      </c>
      <c r="G286" s="179"/>
      <c r="H286" s="179">
        <v>0</v>
      </c>
      <c r="I286" s="180">
        <f>H286/F286*100</f>
        <v>0</v>
      </c>
    </row>
    <row r="287" spans="1:12" ht="27" customHeight="1" x14ac:dyDescent="0.2">
      <c r="A287" s="125">
        <v>213421</v>
      </c>
      <c r="B287" s="125">
        <v>3222</v>
      </c>
      <c r="C287" s="159" t="s">
        <v>253</v>
      </c>
      <c r="D287" s="126">
        <v>53060</v>
      </c>
      <c r="E287" s="129"/>
      <c r="F287" s="129"/>
      <c r="G287" s="129"/>
      <c r="H287" s="129">
        <v>0</v>
      </c>
      <c r="I287" s="44"/>
    </row>
    <row r="288" spans="1:12" ht="27" customHeight="1" x14ac:dyDescent="0.2">
      <c r="A288" s="125"/>
      <c r="B288" s="125" t="s">
        <v>292</v>
      </c>
      <c r="C288" s="159"/>
      <c r="D288" s="126"/>
      <c r="E288" s="129"/>
      <c r="F288" s="129"/>
      <c r="G288" s="129"/>
      <c r="H288" s="129"/>
      <c r="I288" s="128"/>
    </row>
    <row r="289" spans="1:11" ht="27" customHeight="1" x14ac:dyDescent="0.2">
      <c r="A289" s="143" t="s">
        <v>293</v>
      </c>
      <c r="B289" s="143" t="s">
        <v>294</v>
      </c>
      <c r="C289" s="160"/>
      <c r="D289" s="144"/>
      <c r="E289" s="145">
        <f>E290</f>
        <v>0</v>
      </c>
      <c r="F289" s="145">
        <v>0</v>
      </c>
      <c r="G289" s="145"/>
      <c r="H289" s="145">
        <f>H290</f>
        <v>0</v>
      </c>
      <c r="I289" s="146">
        <v>0</v>
      </c>
    </row>
    <row r="290" spans="1:11" ht="27" customHeight="1" x14ac:dyDescent="0.2">
      <c r="A290" s="125"/>
      <c r="B290" s="125">
        <v>3</v>
      </c>
      <c r="C290" s="159" t="s">
        <v>184</v>
      </c>
      <c r="D290" s="126"/>
      <c r="E290" s="129">
        <f>E291</f>
        <v>0</v>
      </c>
      <c r="F290" s="129">
        <v>0</v>
      </c>
      <c r="G290" s="129"/>
      <c r="H290" s="129">
        <v>0</v>
      </c>
      <c r="I290" s="44">
        <v>0</v>
      </c>
    </row>
    <row r="291" spans="1:11" ht="27" customHeight="1" x14ac:dyDescent="0.2">
      <c r="A291" s="187"/>
      <c r="B291" s="187">
        <v>32</v>
      </c>
      <c r="C291" s="188" t="s">
        <v>185</v>
      </c>
      <c r="D291" s="189"/>
      <c r="E291" s="190">
        <f>E292</f>
        <v>0</v>
      </c>
      <c r="F291" s="190">
        <v>0</v>
      </c>
      <c r="G291" s="190"/>
      <c r="H291" s="190">
        <v>0</v>
      </c>
      <c r="I291" s="191">
        <v>0</v>
      </c>
    </row>
    <row r="292" spans="1:11" s="181" customFormat="1" ht="27" customHeight="1" x14ac:dyDescent="0.2">
      <c r="A292" s="176"/>
      <c r="B292" s="176">
        <v>322</v>
      </c>
      <c r="C292" s="177" t="s">
        <v>190</v>
      </c>
      <c r="D292" s="178"/>
      <c r="E292" s="179">
        <f>E293</f>
        <v>0</v>
      </c>
      <c r="F292" s="179">
        <v>0</v>
      </c>
      <c r="G292" s="179"/>
      <c r="H292" s="179">
        <v>0</v>
      </c>
      <c r="I292" s="180">
        <v>0</v>
      </c>
    </row>
    <row r="293" spans="1:11" ht="27" customHeight="1" x14ac:dyDescent="0.2">
      <c r="A293" s="125"/>
      <c r="B293" s="125">
        <v>3221</v>
      </c>
      <c r="C293" s="161" t="s">
        <v>191</v>
      </c>
      <c r="D293" s="126">
        <v>11001</v>
      </c>
      <c r="E293" s="129"/>
      <c r="F293" s="129">
        <v>0</v>
      </c>
      <c r="G293" s="129"/>
      <c r="H293" s="129">
        <v>0</v>
      </c>
      <c r="I293" s="44"/>
    </row>
    <row r="294" spans="1:11" s="181" customFormat="1" ht="27" customHeight="1" x14ac:dyDescent="0.2">
      <c r="A294" s="176"/>
      <c r="B294" s="176">
        <v>323</v>
      </c>
      <c r="C294" s="177" t="s">
        <v>195</v>
      </c>
      <c r="D294" s="178"/>
      <c r="E294" s="179">
        <v>0</v>
      </c>
      <c r="F294" s="179">
        <v>0</v>
      </c>
      <c r="G294" s="179"/>
      <c r="H294" s="179">
        <v>0</v>
      </c>
      <c r="I294" s="180">
        <v>0</v>
      </c>
    </row>
    <row r="295" spans="1:11" ht="27" customHeight="1" x14ac:dyDescent="0.2">
      <c r="A295" s="125" t="s">
        <v>295</v>
      </c>
      <c r="B295" s="125">
        <v>3236</v>
      </c>
      <c r="C295" s="159" t="s">
        <v>214</v>
      </c>
      <c r="D295" s="126">
        <v>53082</v>
      </c>
      <c r="E295" s="129">
        <v>0</v>
      </c>
      <c r="F295" s="129">
        <v>0</v>
      </c>
      <c r="G295" s="129"/>
      <c r="H295" s="129">
        <v>0</v>
      </c>
      <c r="I295" s="44"/>
    </row>
    <row r="296" spans="1:11" ht="27" customHeight="1" x14ac:dyDescent="0.2">
      <c r="A296" s="143" t="s">
        <v>385</v>
      </c>
      <c r="B296" s="143" t="s">
        <v>386</v>
      </c>
      <c r="C296" s="160"/>
      <c r="D296" s="144"/>
      <c r="E296" s="145">
        <f t="shared" ref="E296:F298" si="26">E297</f>
        <v>79827.5</v>
      </c>
      <c r="F296" s="145">
        <f t="shared" si="26"/>
        <v>79827.5</v>
      </c>
      <c r="G296" s="145"/>
      <c r="H296" s="145">
        <v>0</v>
      </c>
      <c r="I296" s="202"/>
    </row>
    <row r="297" spans="1:11" ht="27" customHeight="1" x14ac:dyDescent="0.2">
      <c r="A297" s="125"/>
      <c r="B297" s="125">
        <v>4</v>
      </c>
      <c r="C297" s="159" t="s">
        <v>268</v>
      </c>
      <c r="D297" s="126"/>
      <c r="E297" s="129">
        <f t="shared" si="26"/>
        <v>79827.5</v>
      </c>
      <c r="F297" s="129">
        <f t="shared" si="26"/>
        <v>79827.5</v>
      </c>
      <c r="G297" s="129"/>
      <c r="H297" s="129">
        <v>0</v>
      </c>
      <c r="I297" s="128"/>
      <c r="K297" s="122"/>
    </row>
    <row r="298" spans="1:11" ht="27" customHeight="1" x14ac:dyDescent="0.2">
      <c r="A298" s="187"/>
      <c r="B298" s="187">
        <v>42</v>
      </c>
      <c r="C298" s="210" t="s">
        <v>269</v>
      </c>
      <c r="D298" s="189"/>
      <c r="E298" s="190">
        <f t="shared" si="26"/>
        <v>79827.5</v>
      </c>
      <c r="F298" s="190">
        <f t="shared" si="26"/>
        <v>79827.5</v>
      </c>
      <c r="G298" s="190"/>
      <c r="H298" s="190">
        <v>0</v>
      </c>
      <c r="I298" s="215"/>
    </row>
    <row r="299" spans="1:11" ht="27" customHeight="1" x14ac:dyDescent="0.2">
      <c r="A299" s="176"/>
      <c r="B299" s="176">
        <v>422</v>
      </c>
      <c r="C299" s="177" t="s">
        <v>388</v>
      </c>
      <c r="D299" s="178">
        <v>51008</v>
      </c>
      <c r="E299" s="179">
        <v>79827.5</v>
      </c>
      <c r="F299" s="179">
        <v>79827.5</v>
      </c>
      <c r="G299" s="179"/>
      <c r="H299" s="179">
        <v>0</v>
      </c>
      <c r="I299" s="186"/>
    </row>
    <row r="300" spans="1:11" ht="27" customHeight="1" x14ac:dyDescent="0.2">
      <c r="A300" s="125"/>
      <c r="B300" s="125">
        <v>4227</v>
      </c>
      <c r="C300" s="159" t="s">
        <v>387</v>
      </c>
      <c r="D300" s="126">
        <v>51008</v>
      </c>
      <c r="E300" s="129"/>
      <c r="F300" s="129"/>
      <c r="G300" s="129"/>
      <c r="H300" s="129"/>
      <c r="I300" s="128"/>
    </row>
    <row r="301" spans="1:11" ht="27" customHeight="1" x14ac:dyDescent="0.2">
      <c r="A301" s="125"/>
      <c r="B301" s="125"/>
      <c r="C301" s="159"/>
      <c r="D301" s="126"/>
      <c r="E301" s="129"/>
      <c r="F301" s="129"/>
      <c r="G301" s="129"/>
      <c r="H301" s="129"/>
      <c r="I301" s="44"/>
    </row>
    <row r="302" spans="1:11" ht="27" customHeight="1" x14ac:dyDescent="0.2">
      <c r="A302" s="139">
        <v>2401</v>
      </c>
      <c r="B302" s="139" t="s">
        <v>296</v>
      </c>
      <c r="C302" s="162"/>
      <c r="D302" s="140"/>
      <c r="E302" s="141">
        <f>E305</f>
        <v>0</v>
      </c>
      <c r="F302" s="141">
        <f>F305</f>
        <v>142453.85999999999</v>
      </c>
      <c r="G302" s="141"/>
      <c r="H302" s="141">
        <f>H305</f>
        <v>92807.77</v>
      </c>
      <c r="I302" s="142">
        <f>H302/F302*100</f>
        <v>65.149354324270334</v>
      </c>
    </row>
    <row r="303" spans="1:11" s="181" customFormat="1" ht="27" customHeight="1" x14ac:dyDescent="0.2">
      <c r="A303" s="125"/>
      <c r="B303" s="125"/>
      <c r="C303" s="159"/>
      <c r="D303" s="126"/>
      <c r="E303" s="129"/>
      <c r="F303" s="129"/>
      <c r="G303" s="129"/>
      <c r="H303" s="129"/>
      <c r="I303" s="128"/>
    </row>
    <row r="304" spans="1:11" ht="27" customHeight="1" x14ac:dyDescent="0.2">
      <c r="A304" s="125"/>
      <c r="B304" s="125" t="s">
        <v>181</v>
      </c>
      <c r="C304" s="159"/>
      <c r="D304" s="126"/>
      <c r="E304" s="129"/>
      <c r="F304" s="129"/>
      <c r="G304" s="129"/>
      <c r="H304" s="129"/>
      <c r="I304" s="128"/>
    </row>
    <row r="305" spans="1:9" ht="27" customHeight="1" x14ac:dyDescent="0.2">
      <c r="A305" s="143" t="s">
        <v>297</v>
      </c>
      <c r="B305" s="143" t="s">
        <v>298</v>
      </c>
      <c r="C305" s="160"/>
      <c r="D305" s="144"/>
      <c r="E305" s="145">
        <f t="shared" ref="E305:F307" si="27">E306</f>
        <v>0</v>
      </c>
      <c r="F305" s="145">
        <f t="shared" si="27"/>
        <v>142453.85999999999</v>
      </c>
      <c r="G305" s="145"/>
      <c r="H305" s="145">
        <f>H306</f>
        <v>92807.77</v>
      </c>
      <c r="I305" s="146">
        <f t="shared" ref="I305:I308" si="28">H305/F305*100</f>
        <v>65.149354324270334</v>
      </c>
    </row>
    <row r="306" spans="1:9" ht="27" customHeight="1" x14ac:dyDescent="0.2">
      <c r="A306" s="125"/>
      <c r="B306" s="125">
        <v>3</v>
      </c>
      <c r="C306" s="159" t="s">
        <v>184</v>
      </c>
      <c r="D306" s="126"/>
      <c r="E306" s="129">
        <f t="shared" si="27"/>
        <v>0</v>
      </c>
      <c r="F306" s="129">
        <f t="shared" si="27"/>
        <v>142453.85999999999</v>
      </c>
      <c r="G306" s="129"/>
      <c r="H306" s="129">
        <f>H307</f>
        <v>92807.77</v>
      </c>
      <c r="I306" s="44">
        <f t="shared" si="28"/>
        <v>65.149354324270334</v>
      </c>
    </row>
    <row r="307" spans="1:9" ht="27" customHeight="1" x14ac:dyDescent="0.2">
      <c r="A307" s="187"/>
      <c r="B307" s="187">
        <v>32</v>
      </c>
      <c r="C307" s="188" t="s">
        <v>185</v>
      </c>
      <c r="D307" s="189"/>
      <c r="E307" s="190">
        <f t="shared" si="27"/>
        <v>0</v>
      </c>
      <c r="F307" s="190">
        <f t="shared" si="27"/>
        <v>142453.85999999999</v>
      </c>
      <c r="G307" s="190"/>
      <c r="H307" s="190">
        <f>H308</f>
        <v>92807.77</v>
      </c>
      <c r="I307" s="191">
        <f t="shared" si="28"/>
        <v>65.149354324270334</v>
      </c>
    </row>
    <row r="308" spans="1:9" ht="27" customHeight="1" x14ac:dyDescent="0.2">
      <c r="A308" s="176"/>
      <c r="B308" s="176">
        <v>323</v>
      </c>
      <c r="C308" s="177" t="s">
        <v>195</v>
      </c>
      <c r="D308" s="178"/>
      <c r="E308" s="179">
        <v>0</v>
      </c>
      <c r="F308" s="179">
        <v>142453.85999999999</v>
      </c>
      <c r="G308" s="179"/>
      <c r="H308" s="179">
        <f>H309</f>
        <v>92807.77</v>
      </c>
      <c r="I308" s="180">
        <f t="shared" si="28"/>
        <v>65.149354324270334</v>
      </c>
    </row>
    <row r="309" spans="1:9" ht="27" customHeight="1" x14ac:dyDescent="0.2">
      <c r="A309" s="125" t="s">
        <v>299</v>
      </c>
      <c r="B309" s="125">
        <v>3232</v>
      </c>
      <c r="C309" s="159" t="s">
        <v>197</v>
      </c>
      <c r="D309" s="126">
        <v>48005</v>
      </c>
      <c r="E309" s="129"/>
      <c r="F309" s="129"/>
      <c r="G309" s="129"/>
      <c r="H309" s="129">
        <v>92807.77</v>
      </c>
      <c r="I309" s="44"/>
    </row>
    <row r="310" spans="1:9" ht="27" customHeight="1" x14ac:dyDescent="0.2">
      <c r="A310" s="139">
        <v>2403</v>
      </c>
      <c r="B310" s="139" t="s">
        <v>300</v>
      </c>
      <c r="C310" s="162"/>
      <c r="D310" s="140"/>
      <c r="E310" s="141">
        <f>E313</f>
        <v>0</v>
      </c>
      <c r="F310" s="141">
        <f>F312</f>
        <v>7500</v>
      </c>
      <c r="G310" s="141"/>
      <c r="H310" s="141">
        <f>H312</f>
        <v>7500</v>
      </c>
      <c r="I310" s="142">
        <f t="shared" ref="I310" si="29">H310/F310*100</f>
        <v>100</v>
      </c>
    </row>
    <row r="311" spans="1:9" ht="27" customHeight="1" x14ac:dyDescent="0.2">
      <c r="A311" s="125"/>
      <c r="B311" s="125" t="s">
        <v>181</v>
      </c>
      <c r="C311" s="159"/>
      <c r="D311" s="126"/>
      <c r="E311" s="129"/>
      <c r="F311" s="129"/>
      <c r="G311" s="129"/>
      <c r="H311" s="129"/>
      <c r="I311" s="128"/>
    </row>
    <row r="312" spans="1:9" ht="27" customHeight="1" x14ac:dyDescent="0.2">
      <c r="A312" s="143" t="s">
        <v>301</v>
      </c>
      <c r="B312" s="143" t="s">
        <v>302</v>
      </c>
      <c r="C312" s="160"/>
      <c r="D312" s="144"/>
      <c r="E312" s="145">
        <f t="shared" ref="E312" si="30">E313</f>
        <v>0</v>
      </c>
      <c r="F312" s="145">
        <f>F313</f>
        <v>7500</v>
      </c>
      <c r="G312" s="145"/>
      <c r="H312" s="145">
        <f>H313</f>
        <v>7500</v>
      </c>
      <c r="I312" s="146">
        <f t="shared" ref="I312:I317" si="31">H312/F312*100</f>
        <v>100</v>
      </c>
    </row>
    <row r="313" spans="1:9" ht="27" customHeight="1" x14ac:dyDescent="0.2">
      <c r="A313" s="125"/>
      <c r="B313" s="125">
        <v>4</v>
      </c>
      <c r="C313" s="159" t="s">
        <v>268</v>
      </c>
      <c r="D313" s="126"/>
      <c r="E313" s="129">
        <f t="shared" ref="E313" si="32">E314</f>
        <v>0</v>
      </c>
      <c r="F313" s="129">
        <f>F314</f>
        <v>7500</v>
      </c>
      <c r="G313" s="129"/>
      <c r="H313" s="129">
        <f>H314</f>
        <v>7500</v>
      </c>
      <c r="I313" s="44">
        <f t="shared" si="31"/>
        <v>100</v>
      </c>
    </row>
    <row r="314" spans="1:9" ht="27" customHeight="1" x14ac:dyDescent="0.2">
      <c r="A314" s="187"/>
      <c r="B314" s="187">
        <v>42</v>
      </c>
      <c r="C314" s="210" t="s">
        <v>269</v>
      </c>
      <c r="D314" s="211"/>
      <c r="E314" s="190">
        <f t="shared" ref="E314" si="33">E315</f>
        <v>0</v>
      </c>
      <c r="F314" s="190">
        <f>F315</f>
        <v>7500</v>
      </c>
      <c r="G314" s="190"/>
      <c r="H314" s="190">
        <f>H315</f>
        <v>7500</v>
      </c>
      <c r="I314" s="191">
        <f t="shared" si="31"/>
        <v>100</v>
      </c>
    </row>
    <row r="315" spans="1:9" ht="27" customHeight="1" x14ac:dyDescent="0.2">
      <c r="A315" s="176"/>
      <c r="B315" s="176">
        <v>421</v>
      </c>
      <c r="C315" s="177" t="s">
        <v>303</v>
      </c>
      <c r="D315" s="178"/>
      <c r="E315" s="179">
        <v>0</v>
      </c>
      <c r="F315" s="179">
        <v>7500</v>
      </c>
      <c r="G315" s="179"/>
      <c r="H315" s="179">
        <f>H316</f>
        <v>7500</v>
      </c>
      <c r="I315" s="180">
        <f t="shared" si="31"/>
        <v>100</v>
      </c>
    </row>
    <row r="316" spans="1:9" s="181" customFormat="1" ht="27" customHeight="1" x14ac:dyDescent="0.2">
      <c r="A316" s="125" t="s">
        <v>304</v>
      </c>
      <c r="B316" s="125">
        <v>4212</v>
      </c>
      <c r="C316" s="159" t="s">
        <v>305</v>
      </c>
      <c r="D316" s="126">
        <v>48006</v>
      </c>
      <c r="E316" s="129">
        <v>0</v>
      </c>
      <c r="F316" s="129"/>
      <c r="G316" s="129"/>
      <c r="H316" s="129">
        <v>7500</v>
      </c>
      <c r="I316" s="44"/>
    </row>
    <row r="317" spans="1:9" ht="27" customHeight="1" x14ac:dyDescent="0.2">
      <c r="A317" s="139">
        <v>2405</v>
      </c>
      <c r="B317" s="139" t="s">
        <v>306</v>
      </c>
      <c r="C317" s="162"/>
      <c r="D317" s="140"/>
      <c r="E317" s="141">
        <f>E320</f>
        <v>110800</v>
      </c>
      <c r="F317" s="141">
        <f>F354+F320</f>
        <v>150915.75</v>
      </c>
      <c r="G317" s="141"/>
      <c r="H317" s="141">
        <f>H320</f>
        <v>52115.75</v>
      </c>
      <c r="I317" s="142">
        <f t="shared" si="31"/>
        <v>34.533009311486708</v>
      </c>
    </row>
    <row r="318" spans="1:9" ht="27" customHeight="1" x14ac:dyDescent="0.2">
      <c r="A318" s="125"/>
      <c r="B318" s="125"/>
      <c r="C318" s="159"/>
      <c r="D318" s="126"/>
      <c r="E318" s="129"/>
      <c r="F318" s="129"/>
      <c r="G318" s="129"/>
      <c r="H318" s="129"/>
      <c r="I318" s="128"/>
    </row>
    <row r="319" spans="1:9" ht="27" customHeight="1" x14ac:dyDescent="0.2">
      <c r="A319" s="125"/>
      <c r="B319" s="125" t="s">
        <v>181</v>
      </c>
      <c r="C319" s="159"/>
      <c r="D319" s="126"/>
      <c r="E319" s="129"/>
      <c r="F319" s="129"/>
      <c r="G319" s="129"/>
      <c r="H319" s="129"/>
      <c r="I319" s="128"/>
    </row>
    <row r="320" spans="1:9" ht="27" customHeight="1" x14ac:dyDescent="0.2">
      <c r="A320" s="143" t="s">
        <v>307</v>
      </c>
      <c r="B320" s="143" t="s">
        <v>308</v>
      </c>
      <c r="C320" s="160"/>
      <c r="D320" s="144"/>
      <c r="E320" s="145">
        <f>E321</f>
        <v>110800</v>
      </c>
      <c r="F320" s="145">
        <f>F321</f>
        <v>150915.75</v>
      </c>
      <c r="G320" s="145"/>
      <c r="H320" s="145">
        <f>H321</f>
        <v>52115.75</v>
      </c>
      <c r="I320" s="146">
        <f>H320/F320*100</f>
        <v>34.533009311486708</v>
      </c>
    </row>
    <row r="321" spans="1:9" ht="27" customHeight="1" x14ac:dyDescent="0.2">
      <c r="A321" s="125"/>
      <c r="B321" s="125">
        <v>4</v>
      </c>
      <c r="C321" s="159" t="s">
        <v>268</v>
      </c>
      <c r="D321" s="126"/>
      <c r="E321" s="129">
        <f>E322+E326</f>
        <v>110800</v>
      </c>
      <c r="F321" s="129">
        <f>F327+F331+F323+F346</f>
        <v>150915.75</v>
      </c>
      <c r="G321" s="129"/>
      <c r="H321" s="129">
        <f>H331</f>
        <v>52115.75</v>
      </c>
      <c r="I321" s="44">
        <f t="shared" ref="I321:I346" si="34">H321/F321*100</f>
        <v>34.533009311486708</v>
      </c>
    </row>
    <row r="322" spans="1:9" ht="27" customHeight="1" x14ac:dyDescent="0.2">
      <c r="A322" s="187"/>
      <c r="B322" s="187">
        <v>41</v>
      </c>
      <c r="C322" s="210" t="s">
        <v>309</v>
      </c>
      <c r="D322" s="211"/>
      <c r="E322" s="190">
        <f>E323</f>
        <v>2000</v>
      </c>
      <c r="F322" s="190">
        <f>F323</f>
        <v>2000</v>
      </c>
      <c r="G322" s="190"/>
      <c r="H322" s="190">
        <v>0</v>
      </c>
      <c r="I322" s="191">
        <f t="shared" si="34"/>
        <v>0</v>
      </c>
    </row>
    <row r="323" spans="1:9" ht="27" customHeight="1" x14ac:dyDescent="0.2">
      <c r="A323" s="176"/>
      <c r="B323" s="176">
        <v>412</v>
      </c>
      <c r="C323" s="177" t="s">
        <v>310</v>
      </c>
      <c r="D323" s="178"/>
      <c r="E323" s="179">
        <v>2000</v>
      </c>
      <c r="F323" s="179">
        <v>2000</v>
      </c>
      <c r="G323" s="179"/>
      <c r="H323" s="179">
        <v>0</v>
      </c>
      <c r="I323" s="180">
        <f t="shared" si="34"/>
        <v>0</v>
      </c>
    </row>
    <row r="324" spans="1:9" s="181" customFormat="1" ht="27" customHeight="1" x14ac:dyDescent="0.2">
      <c r="A324" s="125">
        <v>213422</v>
      </c>
      <c r="B324" s="125">
        <v>4123</v>
      </c>
      <c r="C324" s="159" t="s">
        <v>311</v>
      </c>
      <c r="D324" s="126">
        <v>53082</v>
      </c>
      <c r="E324" s="129"/>
      <c r="F324" s="129"/>
      <c r="G324" s="129"/>
      <c r="H324" s="129">
        <v>0</v>
      </c>
      <c r="I324" s="44"/>
    </row>
    <row r="325" spans="1:9" ht="27" customHeight="1" x14ac:dyDescent="0.2">
      <c r="A325" s="125" t="s">
        <v>312</v>
      </c>
      <c r="B325" s="125">
        <v>4123</v>
      </c>
      <c r="C325" s="159" t="s">
        <v>311</v>
      </c>
      <c r="D325" s="126">
        <v>62300</v>
      </c>
      <c r="E325" s="129"/>
      <c r="F325" s="129"/>
      <c r="G325" s="129"/>
      <c r="H325" s="129">
        <v>0</v>
      </c>
      <c r="I325" s="44"/>
    </row>
    <row r="326" spans="1:9" ht="27" customHeight="1" x14ac:dyDescent="0.2">
      <c r="A326" s="187"/>
      <c r="B326" s="187">
        <v>42</v>
      </c>
      <c r="C326" s="210" t="s">
        <v>269</v>
      </c>
      <c r="D326" s="211"/>
      <c r="E326" s="190">
        <f>E327+E331+E346</f>
        <v>108800</v>
      </c>
      <c r="F326" s="190">
        <f>F327+F331+F346</f>
        <v>148915.75</v>
      </c>
      <c r="G326" s="190"/>
      <c r="H326" s="190">
        <v>0</v>
      </c>
      <c r="I326" s="191">
        <f t="shared" si="34"/>
        <v>0</v>
      </c>
    </row>
    <row r="327" spans="1:9" ht="27" customHeight="1" x14ac:dyDescent="0.2">
      <c r="A327" s="176"/>
      <c r="B327" s="176">
        <v>421</v>
      </c>
      <c r="C327" s="177" t="s">
        <v>303</v>
      </c>
      <c r="D327" s="178"/>
      <c r="E327" s="179">
        <v>45000</v>
      </c>
      <c r="F327" s="179">
        <v>45000</v>
      </c>
      <c r="G327" s="179"/>
      <c r="H327" s="179">
        <v>0</v>
      </c>
      <c r="I327" s="180">
        <f t="shared" si="34"/>
        <v>0</v>
      </c>
    </row>
    <row r="328" spans="1:9" s="181" customFormat="1" ht="27" customHeight="1" x14ac:dyDescent="0.2">
      <c r="A328" s="125">
        <v>213423</v>
      </c>
      <c r="B328" s="125">
        <v>4212</v>
      </c>
      <c r="C328" s="159" t="s">
        <v>305</v>
      </c>
      <c r="D328" s="126">
        <v>55217</v>
      </c>
      <c r="E328" s="129"/>
      <c r="F328" s="129"/>
      <c r="G328" s="129"/>
      <c r="H328" s="129">
        <v>0</v>
      </c>
      <c r="I328" s="44"/>
    </row>
    <row r="329" spans="1:9" ht="27" customHeight="1" x14ac:dyDescent="0.2">
      <c r="A329" s="125">
        <v>213424</v>
      </c>
      <c r="B329" s="125">
        <v>4212</v>
      </c>
      <c r="C329" s="159" t="s">
        <v>305</v>
      </c>
      <c r="D329" s="126">
        <v>55330</v>
      </c>
      <c r="E329" s="129"/>
      <c r="F329" s="129"/>
      <c r="G329" s="129"/>
      <c r="H329" s="129">
        <v>0</v>
      </c>
      <c r="I329" s="44"/>
    </row>
    <row r="330" spans="1:9" ht="27" customHeight="1" x14ac:dyDescent="0.2">
      <c r="A330" s="125">
        <v>213425</v>
      </c>
      <c r="B330" s="125">
        <v>4212</v>
      </c>
      <c r="C330" s="159" t="s">
        <v>305</v>
      </c>
      <c r="D330" s="126">
        <v>62300</v>
      </c>
      <c r="E330" s="129">
        <v>0</v>
      </c>
      <c r="F330" s="129"/>
      <c r="G330" s="129"/>
      <c r="H330" s="129">
        <v>0</v>
      </c>
      <c r="I330" s="44"/>
    </row>
    <row r="331" spans="1:9" ht="27" customHeight="1" x14ac:dyDescent="0.2">
      <c r="A331" s="176"/>
      <c r="B331" s="176">
        <v>422</v>
      </c>
      <c r="C331" s="177" t="s">
        <v>313</v>
      </c>
      <c r="D331" s="178"/>
      <c r="E331" s="179">
        <v>57000</v>
      </c>
      <c r="F331" s="179">
        <v>97115.75</v>
      </c>
      <c r="G331" s="179"/>
      <c r="H331" s="179">
        <f>H333+H336+H337+H338+H343</f>
        <v>52115.75</v>
      </c>
      <c r="I331" s="180">
        <f t="shared" si="34"/>
        <v>53.663540671827171</v>
      </c>
    </row>
    <row r="332" spans="1:9" s="181" customFormat="1" ht="27" customHeight="1" x14ac:dyDescent="0.2">
      <c r="A332" s="125">
        <v>213426</v>
      </c>
      <c r="B332" s="125">
        <v>4221</v>
      </c>
      <c r="C332" s="159" t="s">
        <v>314</v>
      </c>
      <c r="D332" s="126">
        <v>47300</v>
      </c>
      <c r="E332" s="129"/>
      <c r="F332" s="129"/>
      <c r="G332" s="129"/>
      <c r="H332" s="129">
        <v>0</v>
      </c>
      <c r="I332" s="44"/>
    </row>
    <row r="333" spans="1:9" ht="27" customHeight="1" x14ac:dyDescent="0.2">
      <c r="A333" s="125">
        <v>213427</v>
      </c>
      <c r="B333" s="125">
        <v>4221</v>
      </c>
      <c r="C333" s="159" t="s">
        <v>314</v>
      </c>
      <c r="D333" s="126">
        <v>62300</v>
      </c>
      <c r="E333" s="129"/>
      <c r="F333" s="129"/>
      <c r="G333" s="129"/>
      <c r="H333" s="129">
        <v>11500</v>
      </c>
      <c r="I333" s="44"/>
    </row>
    <row r="334" spans="1:9" ht="27" customHeight="1" x14ac:dyDescent="0.2">
      <c r="A334" s="125">
        <v>213428</v>
      </c>
      <c r="B334" s="125">
        <v>4221</v>
      </c>
      <c r="C334" s="159" t="s">
        <v>314</v>
      </c>
      <c r="D334" s="126">
        <v>53082</v>
      </c>
      <c r="E334" s="129"/>
      <c r="F334" s="129"/>
      <c r="G334" s="129"/>
      <c r="H334" s="129">
        <v>0</v>
      </c>
      <c r="I334" s="44"/>
    </row>
    <row r="335" spans="1:9" ht="27" customHeight="1" x14ac:dyDescent="0.2">
      <c r="A335" s="125">
        <v>213429</v>
      </c>
      <c r="B335" s="125">
        <v>4221</v>
      </c>
      <c r="C335" s="159" t="s">
        <v>314</v>
      </c>
      <c r="D335" s="126">
        <v>32300</v>
      </c>
      <c r="E335" s="129"/>
      <c r="F335" s="129"/>
      <c r="G335" s="129"/>
      <c r="H335" s="129">
        <v>0</v>
      </c>
      <c r="I335" s="44"/>
    </row>
    <row r="336" spans="1:9" ht="27" customHeight="1" x14ac:dyDescent="0.2">
      <c r="A336" s="125"/>
      <c r="B336" s="125">
        <v>4221</v>
      </c>
      <c r="C336" s="159" t="s">
        <v>314</v>
      </c>
      <c r="D336" s="126">
        <v>48006</v>
      </c>
      <c r="E336" s="129"/>
      <c r="F336" s="129"/>
      <c r="G336" s="129"/>
      <c r="H336" s="129">
        <v>16343.75</v>
      </c>
      <c r="I336" s="44"/>
    </row>
    <row r="337" spans="1:9" ht="27" customHeight="1" x14ac:dyDescent="0.2">
      <c r="A337" s="125">
        <v>213430</v>
      </c>
      <c r="B337" s="125">
        <v>4221</v>
      </c>
      <c r="C337" s="159" t="s">
        <v>314</v>
      </c>
      <c r="D337" s="126">
        <v>55330</v>
      </c>
      <c r="E337" s="129"/>
      <c r="F337" s="129"/>
      <c r="G337" s="129"/>
      <c r="H337" s="129">
        <v>6500</v>
      </c>
      <c r="I337" s="44"/>
    </row>
    <row r="338" spans="1:9" ht="27" customHeight="1" x14ac:dyDescent="0.2">
      <c r="A338" s="125">
        <v>213431</v>
      </c>
      <c r="B338" s="125">
        <v>4221</v>
      </c>
      <c r="C338" s="159" t="s">
        <v>314</v>
      </c>
      <c r="D338" s="126">
        <v>55217</v>
      </c>
      <c r="E338" s="129"/>
      <c r="F338" s="129"/>
      <c r="G338" s="129"/>
      <c r="H338" s="129">
        <v>15000</v>
      </c>
      <c r="I338" s="44"/>
    </row>
    <row r="339" spans="1:9" ht="27" customHeight="1" x14ac:dyDescent="0.2">
      <c r="A339" s="125">
        <v>213432</v>
      </c>
      <c r="B339" s="125">
        <v>4222</v>
      </c>
      <c r="C339" s="159" t="s">
        <v>315</v>
      </c>
      <c r="D339" s="126">
        <v>62300</v>
      </c>
      <c r="E339" s="129"/>
      <c r="F339" s="129"/>
      <c r="G339" s="129"/>
      <c r="H339" s="129">
        <v>0</v>
      </c>
      <c r="I339" s="44"/>
    </row>
    <row r="340" spans="1:9" ht="27" customHeight="1" x14ac:dyDescent="0.2">
      <c r="A340" s="125">
        <v>213433</v>
      </c>
      <c r="B340" s="125">
        <v>4226</v>
      </c>
      <c r="C340" s="159" t="s">
        <v>316</v>
      </c>
      <c r="D340" s="126">
        <v>62300</v>
      </c>
      <c r="E340" s="129"/>
      <c r="F340" s="129"/>
      <c r="G340" s="129"/>
      <c r="H340" s="129">
        <v>0</v>
      </c>
      <c r="I340" s="44"/>
    </row>
    <row r="341" spans="1:9" ht="27" customHeight="1" x14ac:dyDescent="0.2">
      <c r="A341" s="125" t="s">
        <v>317</v>
      </c>
      <c r="B341" s="125">
        <v>4227</v>
      </c>
      <c r="C341" s="159" t="s">
        <v>318</v>
      </c>
      <c r="D341" s="126">
        <v>62300</v>
      </c>
      <c r="E341" s="129"/>
      <c r="F341" s="129"/>
      <c r="G341" s="129"/>
      <c r="H341" s="129">
        <v>0</v>
      </c>
      <c r="I341" s="44"/>
    </row>
    <row r="342" spans="1:9" ht="27" customHeight="1" x14ac:dyDescent="0.2">
      <c r="A342" s="125" t="s">
        <v>319</v>
      </c>
      <c r="B342" s="125">
        <v>4227</v>
      </c>
      <c r="C342" s="159" t="s">
        <v>318</v>
      </c>
      <c r="D342" s="126">
        <v>32300</v>
      </c>
      <c r="E342" s="129"/>
      <c r="F342" s="129"/>
      <c r="G342" s="129"/>
      <c r="H342" s="129">
        <v>0</v>
      </c>
      <c r="I342" s="44"/>
    </row>
    <row r="343" spans="1:9" ht="27" customHeight="1" x14ac:dyDescent="0.2">
      <c r="A343" s="125"/>
      <c r="B343" s="125">
        <v>4227</v>
      </c>
      <c r="C343" s="159" t="s">
        <v>318</v>
      </c>
      <c r="D343" s="126">
        <v>48006</v>
      </c>
      <c r="E343" s="129"/>
      <c r="F343" s="129"/>
      <c r="G343" s="129"/>
      <c r="H343" s="129">
        <v>2772</v>
      </c>
      <c r="I343" s="44"/>
    </row>
    <row r="344" spans="1:9" ht="27" customHeight="1" x14ac:dyDescent="0.2">
      <c r="A344" s="125" t="s">
        <v>320</v>
      </c>
      <c r="B344" s="125">
        <v>4227</v>
      </c>
      <c r="C344" s="159" t="s">
        <v>318</v>
      </c>
      <c r="D344" s="126">
        <v>55217</v>
      </c>
      <c r="E344" s="129"/>
      <c r="F344" s="129"/>
      <c r="G344" s="129"/>
      <c r="H344" s="129">
        <v>0</v>
      </c>
      <c r="I344" s="44"/>
    </row>
    <row r="345" spans="1:9" ht="27" customHeight="1" x14ac:dyDescent="0.2">
      <c r="A345" s="125" t="s">
        <v>321</v>
      </c>
      <c r="B345" s="125">
        <v>4227</v>
      </c>
      <c r="C345" s="159" t="s">
        <v>318</v>
      </c>
      <c r="D345" s="126">
        <v>55330</v>
      </c>
      <c r="E345" s="129"/>
      <c r="F345" s="129"/>
      <c r="G345" s="129"/>
      <c r="H345" s="129">
        <v>0</v>
      </c>
      <c r="I345" s="44"/>
    </row>
    <row r="346" spans="1:9" ht="27" customHeight="1" x14ac:dyDescent="0.2">
      <c r="A346" s="176"/>
      <c r="B346" s="176">
        <v>424</v>
      </c>
      <c r="C346" s="177" t="s">
        <v>270</v>
      </c>
      <c r="D346" s="178"/>
      <c r="E346" s="179">
        <v>6800</v>
      </c>
      <c r="F346" s="179">
        <v>6800</v>
      </c>
      <c r="G346" s="179"/>
      <c r="H346" s="179">
        <v>0</v>
      </c>
      <c r="I346" s="180">
        <f t="shared" si="34"/>
        <v>0</v>
      </c>
    </row>
    <row r="347" spans="1:9" s="181" customFormat="1" ht="27" customHeight="1" x14ac:dyDescent="0.2">
      <c r="A347" s="125">
        <v>213434</v>
      </c>
      <c r="B347" s="125">
        <v>4241</v>
      </c>
      <c r="C347" s="159" t="s">
        <v>271</v>
      </c>
      <c r="D347" s="126">
        <v>32300</v>
      </c>
      <c r="E347" s="129"/>
      <c r="F347" s="129"/>
      <c r="G347" s="129"/>
      <c r="H347" s="129">
        <v>0</v>
      </c>
      <c r="I347" s="44"/>
    </row>
    <row r="348" spans="1:9" ht="27" customHeight="1" x14ac:dyDescent="0.2">
      <c r="A348" s="125">
        <v>213435</v>
      </c>
      <c r="B348" s="125">
        <v>4241</v>
      </c>
      <c r="C348" s="159" t="s">
        <v>271</v>
      </c>
      <c r="D348" s="126">
        <v>62300</v>
      </c>
      <c r="E348" s="129"/>
      <c r="F348" s="129"/>
      <c r="G348" s="129"/>
      <c r="H348" s="129">
        <v>0</v>
      </c>
      <c r="I348" s="44"/>
    </row>
    <row r="349" spans="1:9" ht="27" customHeight="1" x14ac:dyDescent="0.2">
      <c r="A349" s="125">
        <v>213436</v>
      </c>
      <c r="B349" s="125">
        <v>4241</v>
      </c>
      <c r="C349" s="159" t="s">
        <v>271</v>
      </c>
      <c r="D349" s="126">
        <v>47300</v>
      </c>
      <c r="E349" s="129"/>
      <c r="F349" s="129"/>
      <c r="G349" s="129"/>
      <c r="H349" s="129">
        <v>0</v>
      </c>
      <c r="I349" s="44"/>
    </row>
    <row r="350" spans="1:9" ht="27" customHeight="1" x14ac:dyDescent="0.2">
      <c r="A350" s="125">
        <v>213437</v>
      </c>
      <c r="B350" s="125">
        <v>4241</v>
      </c>
      <c r="C350" s="159" t="s">
        <v>271</v>
      </c>
      <c r="D350" s="126">
        <v>55217</v>
      </c>
      <c r="E350" s="129"/>
      <c r="F350" s="129"/>
      <c r="G350" s="129"/>
      <c r="H350" s="129">
        <v>0</v>
      </c>
      <c r="I350" s="44"/>
    </row>
    <row r="351" spans="1:9" ht="27" customHeight="1" x14ac:dyDescent="0.2">
      <c r="A351" s="125">
        <v>213438</v>
      </c>
      <c r="B351" s="125">
        <v>4241</v>
      </c>
      <c r="C351" s="159" t="s">
        <v>271</v>
      </c>
      <c r="D351" s="126">
        <v>55330</v>
      </c>
      <c r="E351" s="129"/>
      <c r="F351" s="129"/>
      <c r="G351" s="129"/>
      <c r="H351" s="129">
        <v>0</v>
      </c>
      <c r="I351" s="44"/>
    </row>
    <row r="352" spans="1:9" ht="27" customHeight="1" x14ac:dyDescent="0.2">
      <c r="A352" s="125" t="s">
        <v>322</v>
      </c>
      <c r="B352" s="125">
        <v>4241</v>
      </c>
      <c r="C352" s="159" t="s">
        <v>271</v>
      </c>
      <c r="D352" s="126">
        <v>53082</v>
      </c>
      <c r="E352" s="129"/>
      <c r="F352" s="129"/>
      <c r="G352" s="129"/>
      <c r="H352" s="129">
        <v>0</v>
      </c>
      <c r="I352" s="44"/>
    </row>
    <row r="353" spans="1:9" ht="27" customHeight="1" x14ac:dyDescent="0.2">
      <c r="A353" s="125"/>
      <c r="B353" s="125" t="s">
        <v>181</v>
      </c>
      <c r="C353" s="159"/>
      <c r="D353" s="126"/>
      <c r="E353" s="129"/>
      <c r="F353" s="129"/>
      <c r="G353" s="129"/>
      <c r="H353" s="129"/>
      <c r="I353" s="128"/>
    </row>
    <row r="354" spans="1:9" ht="27" customHeight="1" x14ac:dyDescent="0.2">
      <c r="A354" s="143" t="s">
        <v>323</v>
      </c>
      <c r="B354" s="143" t="s">
        <v>324</v>
      </c>
      <c r="C354" s="160"/>
      <c r="D354" s="144"/>
      <c r="E354" s="145">
        <v>0</v>
      </c>
      <c r="F354" s="145">
        <v>0</v>
      </c>
      <c r="G354" s="145"/>
      <c r="H354" s="145">
        <v>0</v>
      </c>
      <c r="I354" s="146" t="e">
        <f t="shared" ref="I354:I359" si="35">H354/F354*100</f>
        <v>#DIV/0!</v>
      </c>
    </row>
    <row r="355" spans="1:9" ht="27" customHeight="1" x14ac:dyDescent="0.2">
      <c r="A355" s="125"/>
      <c r="B355" s="125">
        <v>4</v>
      </c>
      <c r="C355" s="159" t="s">
        <v>268</v>
      </c>
      <c r="D355" s="126"/>
      <c r="E355" s="129"/>
      <c r="F355" s="129"/>
      <c r="G355" s="129"/>
      <c r="H355" s="129">
        <v>0</v>
      </c>
      <c r="I355" s="44" t="e">
        <f t="shared" si="35"/>
        <v>#DIV/0!</v>
      </c>
    </row>
    <row r="356" spans="1:9" ht="27" customHeight="1" x14ac:dyDescent="0.2">
      <c r="A356" s="187"/>
      <c r="B356" s="187">
        <v>42</v>
      </c>
      <c r="C356" s="210" t="s">
        <v>269</v>
      </c>
      <c r="D356" s="211"/>
      <c r="E356" s="190"/>
      <c r="F356" s="190"/>
      <c r="G356" s="190"/>
      <c r="H356" s="190">
        <v>0</v>
      </c>
      <c r="I356" s="191" t="e">
        <f t="shared" si="35"/>
        <v>#DIV/0!</v>
      </c>
    </row>
    <row r="357" spans="1:9" ht="27" customHeight="1" x14ac:dyDescent="0.2">
      <c r="A357" s="176"/>
      <c r="B357" s="176">
        <v>424</v>
      </c>
      <c r="C357" s="177" t="s">
        <v>270</v>
      </c>
      <c r="D357" s="178"/>
      <c r="E357" s="179">
        <v>0</v>
      </c>
      <c r="F357" s="179">
        <v>0</v>
      </c>
      <c r="G357" s="179"/>
      <c r="H357" s="179">
        <v>0</v>
      </c>
      <c r="I357" s="180" t="e">
        <f t="shared" si="35"/>
        <v>#DIV/0!</v>
      </c>
    </row>
    <row r="358" spans="1:9" s="181" customFormat="1" ht="27" customHeight="1" x14ac:dyDescent="0.2">
      <c r="A358" s="125" t="s">
        <v>325</v>
      </c>
      <c r="B358" s="125">
        <v>4241</v>
      </c>
      <c r="C358" s="159" t="s">
        <v>271</v>
      </c>
      <c r="D358" s="126">
        <v>11001</v>
      </c>
      <c r="E358" s="129"/>
      <c r="F358" s="129"/>
      <c r="G358" s="129"/>
      <c r="H358" s="129"/>
      <c r="I358" s="44"/>
    </row>
    <row r="359" spans="1:9" ht="27" customHeight="1" x14ac:dyDescent="0.2">
      <c r="A359" s="139">
        <v>9108</v>
      </c>
      <c r="B359" s="139" t="s">
        <v>326</v>
      </c>
      <c r="C359" s="162"/>
      <c r="D359" s="140"/>
      <c r="E359" s="141">
        <f>E362</f>
        <v>112236.86</v>
      </c>
      <c r="F359" s="141">
        <f>F362</f>
        <v>112236.86</v>
      </c>
      <c r="G359" s="141"/>
      <c r="H359" s="141">
        <f>H362</f>
        <v>93132.479999999996</v>
      </c>
      <c r="I359" s="142">
        <f t="shared" si="35"/>
        <v>82.978515257821712</v>
      </c>
    </row>
    <row r="360" spans="1:9" ht="27" customHeight="1" x14ac:dyDescent="0.2">
      <c r="A360" s="125"/>
      <c r="B360" s="125"/>
      <c r="C360" s="159"/>
      <c r="D360" s="126"/>
      <c r="E360" s="129"/>
      <c r="F360" s="129"/>
      <c r="G360" s="129"/>
      <c r="H360" s="129"/>
      <c r="I360" s="128"/>
    </row>
    <row r="361" spans="1:9" ht="27" customHeight="1" x14ac:dyDescent="0.2">
      <c r="A361" s="125"/>
      <c r="B361" s="125" t="s">
        <v>244</v>
      </c>
      <c r="C361" s="159"/>
      <c r="D361" s="126"/>
      <c r="E361" s="129"/>
      <c r="F361" s="129"/>
      <c r="G361" s="129"/>
      <c r="H361" s="129"/>
      <c r="I361" s="128"/>
    </row>
    <row r="362" spans="1:9" ht="27" customHeight="1" x14ac:dyDescent="0.2">
      <c r="A362" s="143" t="s">
        <v>327</v>
      </c>
      <c r="B362" s="143" t="s">
        <v>328</v>
      </c>
      <c r="C362" s="160"/>
      <c r="D362" s="144"/>
      <c r="E362" s="145">
        <f>E363</f>
        <v>112236.86</v>
      </c>
      <c r="F362" s="145">
        <f>F364+F374</f>
        <v>112236.86</v>
      </c>
      <c r="G362" s="145"/>
      <c r="H362" s="145">
        <f>H363</f>
        <v>93132.479999999996</v>
      </c>
      <c r="I362" s="146">
        <f t="shared" ref="I362:I378" si="36">H362/F362*100</f>
        <v>82.978515257821712</v>
      </c>
    </row>
    <row r="363" spans="1:9" ht="27" customHeight="1" x14ac:dyDescent="0.2">
      <c r="A363" s="125"/>
      <c r="B363" s="125">
        <v>3</v>
      </c>
      <c r="C363" s="159" t="s">
        <v>184</v>
      </c>
      <c r="D363" s="126"/>
      <c r="E363" s="129">
        <f>E364+E374</f>
        <v>112236.86</v>
      </c>
      <c r="F363" s="129">
        <f>F364+F374</f>
        <v>112236.86</v>
      </c>
      <c r="G363" s="129"/>
      <c r="H363" s="129">
        <f>H364+H374</f>
        <v>93132.479999999996</v>
      </c>
      <c r="I363" s="44">
        <f t="shared" si="36"/>
        <v>82.978515257821712</v>
      </c>
    </row>
    <row r="364" spans="1:9" ht="27" customHeight="1" x14ac:dyDescent="0.2">
      <c r="A364" s="187"/>
      <c r="B364" s="187">
        <v>31</v>
      </c>
      <c r="C364" s="188" t="s">
        <v>223</v>
      </c>
      <c r="D364" s="189"/>
      <c r="E364" s="190">
        <f>E365+E368+E371</f>
        <v>99133.83</v>
      </c>
      <c r="F364" s="190">
        <f>F365+F368+F371</f>
        <v>99133.83</v>
      </c>
      <c r="G364" s="190"/>
      <c r="H364" s="190">
        <f>H365+H368+H371</f>
        <v>83817.599999999991</v>
      </c>
      <c r="I364" s="191">
        <f t="shared" si="36"/>
        <v>84.54994626960341</v>
      </c>
    </row>
    <row r="365" spans="1:9" ht="27" customHeight="1" x14ac:dyDescent="0.2">
      <c r="A365" s="176"/>
      <c r="B365" s="176">
        <v>311</v>
      </c>
      <c r="C365" s="177" t="s">
        <v>224</v>
      </c>
      <c r="D365" s="178"/>
      <c r="E365" s="179">
        <v>79685.7</v>
      </c>
      <c r="F365" s="179">
        <v>79685.7</v>
      </c>
      <c r="G365" s="179"/>
      <c r="H365" s="179">
        <f>H366</f>
        <v>68083.759999999995</v>
      </c>
      <c r="I365" s="180">
        <f t="shared" si="36"/>
        <v>85.440373868837199</v>
      </c>
    </row>
    <row r="366" spans="1:9" s="181" customFormat="1" ht="27" customHeight="1" x14ac:dyDescent="0.2">
      <c r="A366" s="125" t="s">
        <v>329</v>
      </c>
      <c r="B366" s="125">
        <v>3111</v>
      </c>
      <c r="C366" s="159" t="s">
        <v>225</v>
      </c>
      <c r="D366" s="126">
        <v>11001</v>
      </c>
      <c r="E366" s="129"/>
      <c r="F366" s="129"/>
      <c r="G366" s="129"/>
      <c r="H366" s="129">
        <v>68083.759999999995</v>
      </c>
      <c r="I366" s="44" t="e">
        <f t="shared" si="36"/>
        <v>#DIV/0!</v>
      </c>
    </row>
    <row r="367" spans="1:9" ht="27" customHeight="1" x14ac:dyDescent="0.2">
      <c r="A367" s="125" t="s">
        <v>330</v>
      </c>
      <c r="B367" s="125">
        <v>3111</v>
      </c>
      <c r="C367" s="159" t="s">
        <v>225</v>
      </c>
      <c r="D367" s="126">
        <v>51100</v>
      </c>
      <c r="E367" s="129"/>
      <c r="F367" s="129"/>
      <c r="G367" s="129"/>
      <c r="H367" s="129">
        <v>0</v>
      </c>
      <c r="I367" s="44" t="e">
        <f t="shared" si="36"/>
        <v>#DIV/0!</v>
      </c>
    </row>
    <row r="368" spans="1:9" ht="27" customHeight="1" x14ac:dyDescent="0.2">
      <c r="A368" s="176"/>
      <c r="B368" s="176">
        <v>312</v>
      </c>
      <c r="C368" s="177" t="s">
        <v>229</v>
      </c>
      <c r="D368" s="178"/>
      <c r="E368" s="179">
        <v>6300</v>
      </c>
      <c r="F368" s="179">
        <v>6300</v>
      </c>
      <c r="G368" s="179"/>
      <c r="H368" s="179">
        <f>H370</f>
        <v>4500</v>
      </c>
      <c r="I368" s="180">
        <f t="shared" si="36"/>
        <v>71.428571428571431</v>
      </c>
    </row>
    <row r="369" spans="1:9" s="181" customFormat="1" ht="27" customHeight="1" x14ac:dyDescent="0.2">
      <c r="A369" s="203"/>
      <c r="B369" s="203">
        <v>3121</v>
      </c>
      <c r="C369" s="159" t="s">
        <v>229</v>
      </c>
      <c r="D369" s="156">
        <v>51100</v>
      </c>
      <c r="E369" s="157"/>
      <c r="F369" s="157"/>
      <c r="G369" s="157"/>
      <c r="H369" s="157">
        <v>0</v>
      </c>
      <c r="I369" s="45"/>
    </row>
    <row r="370" spans="1:9" s="200" customFormat="1" ht="27" customHeight="1" x14ac:dyDescent="0.2">
      <c r="A370" s="125" t="s">
        <v>331</v>
      </c>
      <c r="B370" s="125">
        <v>3121</v>
      </c>
      <c r="C370" s="159" t="s">
        <v>229</v>
      </c>
      <c r="D370" s="126">
        <v>11001</v>
      </c>
      <c r="E370" s="129"/>
      <c r="F370" s="129"/>
      <c r="G370" s="129"/>
      <c r="H370" s="129">
        <v>4500</v>
      </c>
      <c r="I370" s="44" t="e">
        <f t="shared" si="36"/>
        <v>#DIV/0!</v>
      </c>
    </row>
    <row r="371" spans="1:9" ht="27" customHeight="1" x14ac:dyDescent="0.2">
      <c r="A371" s="176"/>
      <c r="B371" s="176">
        <v>313</v>
      </c>
      <c r="C371" s="177" t="s">
        <v>230</v>
      </c>
      <c r="D371" s="178"/>
      <c r="E371" s="179">
        <v>13148.13</v>
      </c>
      <c r="F371" s="179">
        <v>13148.13</v>
      </c>
      <c r="G371" s="179"/>
      <c r="H371" s="179">
        <f>H372</f>
        <v>11233.84</v>
      </c>
      <c r="I371" s="180">
        <f t="shared" si="36"/>
        <v>85.440591171520225</v>
      </c>
    </row>
    <row r="372" spans="1:9" s="181" customFormat="1" ht="27" customHeight="1" x14ac:dyDescent="0.2">
      <c r="A372" s="125" t="s">
        <v>332</v>
      </c>
      <c r="B372" s="125">
        <v>3132</v>
      </c>
      <c r="C372" s="159" t="s">
        <v>231</v>
      </c>
      <c r="D372" s="126">
        <v>11001</v>
      </c>
      <c r="E372" s="129">
        <v>0</v>
      </c>
      <c r="F372" s="129"/>
      <c r="G372" s="129"/>
      <c r="H372" s="129">
        <v>11233.84</v>
      </c>
      <c r="I372" s="44" t="e">
        <f t="shared" si="36"/>
        <v>#DIV/0!</v>
      </c>
    </row>
    <row r="373" spans="1:9" ht="27" customHeight="1" x14ac:dyDescent="0.2">
      <c r="A373" s="125" t="s">
        <v>333</v>
      </c>
      <c r="B373" s="125">
        <v>3132</v>
      </c>
      <c r="C373" s="159" t="s">
        <v>231</v>
      </c>
      <c r="D373" s="126">
        <v>51100</v>
      </c>
      <c r="E373" s="129">
        <v>0</v>
      </c>
      <c r="F373" s="129"/>
      <c r="G373" s="129"/>
      <c r="H373" s="129">
        <v>0</v>
      </c>
      <c r="I373" s="44" t="e">
        <f t="shared" si="36"/>
        <v>#DIV/0!</v>
      </c>
    </row>
    <row r="374" spans="1:9" ht="27" customHeight="1" x14ac:dyDescent="0.2">
      <c r="A374" s="187"/>
      <c r="B374" s="187">
        <v>32</v>
      </c>
      <c r="C374" s="188" t="s">
        <v>185</v>
      </c>
      <c r="D374" s="189"/>
      <c r="E374" s="190">
        <f>E375</f>
        <v>13103.03</v>
      </c>
      <c r="F374" s="190">
        <f>F375</f>
        <v>13103.03</v>
      </c>
      <c r="G374" s="190"/>
      <c r="H374" s="190">
        <f>H375</f>
        <v>9314.8799999999992</v>
      </c>
      <c r="I374" s="191">
        <f t="shared" si="36"/>
        <v>71.089511357296743</v>
      </c>
    </row>
    <row r="375" spans="1:9" ht="27" customHeight="1" x14ac:dyDescent="0.2">
      <c r="A375" s="176"/>
      <c r="B375" s="176">
        <v>321</v>
      </c>
      <c r="C375" s="177" t="s">
        <v>186</v>
      </c>
      <c r="D375" s="178"/>
      <c r="E375" s="179">
        <v>13103.03</v>
      </c>
      <c r="F375" s="179">
        <v>13103.03</v>
      </c>
      <c r="G375" s="179"/>
      <c r="H375" s="179">
        <f>H377</f>
        <v>9314.8799999999992</v>
      </c>
      <c r="I375" s="180">
        <f t="shared" si="36"/>
        <v>71.089511357296743</v>
      </c>
    </row>
    <row r="376" spans="1:9" s="181" customFormat="1" ht="27" customHeight="1" x14ac:dyDescent="0.2">
      <c r="A376" s="125" t="s">
        <v>334</v>
      </c>
      <c r="B376" s="125">
        <v>3212</v>
      </c>
      <c r="C376" s="159" t="s">
        <v>234</v>
      </c>
      <c r="D376" s="126">
        <v>51100</v>
      </c>
      <c r="E376" s="129">
        <v>0</v>
      </c>
      <c r="F376" s="129"/>
      <c r="G376" s="129"/>
      <c r="H376" s="129">
        <v>0</v>
      </c>
      <c r="I376" s="44" t="e">
        <f t="shared" si="36"/>
        <v>#DIV/0!</v>
      </c>
    </row>
    <row r="377" spans="1:9" ht="27" customHeight="1" x14ac:dyDescent="0.2">
      <c r="A377" s="125" t="s">
        <v>335</v>
      </c>
      <c r="B377" s="125">
        <v>3212</v>
      </c>
      <c r="C377" s="159" t="s">
        <v>234</v>
      </c>
      <c r="D377" s="126">
        <v>11001</v>
      </c>
      <c r="E377" s="129">
        <v>0</v>
      </c>
      <c r="F377" s="129"/>
      <c r="G377" s="129"/>
      <c r="H377" s="129">
        <v>9314.8799999999992</v>
      </c>
      <c r="I377" s="44" t="e">
        <f t="shared" si="36"/>
        <v>#DIV/0!</v>
      </c>
    </row>
    <row r="378" spans="1:9" ht="27" customHeight="1" x14ac:dyDescent="0.2">
      <c r="A378" s="149" t="s">
        <v>336</v>
      </c>
      <c r="B378" s="149" t="s">
        <v>337</v>
      </c>
      <c r="C378" s="149"/>
      <c r="D378" s="150"/>
      <c r="E378" s="151">
        <v>6712412.6100000003</v>
      </c>
      <c r="F378" s="151">
        <v>6960878.0700000003</v>
      </c>
      <c r="G378" s="151"/>
      <c r="H378" s="151">
        <v>3458283.96</v>
      </c>
      <c r="I378" s="44">
        <f t="shared" si="36"/>
        <v>49.681720110922726</v>
      </c>
    </row>
    <row r="379" spans="1:9" ht="27" customHeight="1" x14ac:dyDescent="0.2">
      <c r="A379" s="152"/>
      <c r="B379" s="152"/>
      <c r="C379" s="152"/>
      <c r="D379" s="153"/>
      <c r="E379" s="154"/>
      <c r="F379" s="154"/>
      <c r="G379" s="154"/>
      <c r="H379" s="154"/>
      <c r="I379" s="155"/>
    </row>
    <row r="380" spans="1:9" ht="27" customHeight="1" x14ac:dyDescent="0.2">
      <c r="A380" s="244" t="s">
        <v>343</v>
      </c>
      <c r="B380" s="245"/>
      <c r="C380" s="246"/>
      <c r="D380" s="156"/>
      <c r="E380" s="157"/>
      <c r="F380" s="157"/>
      <c r="G380" s="157"/>
      <c r="H380" s="157"/>
      <c r="I380" s="158"/>
    </row>
    <row r="381" spans="1:9" ht="27" customHeight="1" x14ac:dyDescent="0.2">
      <c r="A381" s="125"/>
      <c r="B381" s="125"/>
      <c r="C381" s="125"/>
      <c r="D381" s="126"/>
      <c r="E381" s="127" t="s">
        <v>354</v>
      </c>
      <c r="F381" s="127" t="s">
        <v>355</v>
      </c>
      <c r="G381" s="127" t="s">
        <v>32</v>
      </c>
      <c r="H381" s="127" t="s">
        <v>389</v>
      </c>
      <c r="I381" s="128" t="s">
        <v>177</v>
      </c>
    </row>
    <row r="382" spans="1:9" ht="36.75" customHeight="1" x14ac:dyDescent="0.2">
      <c r="A382" s="125">
        <v>1</v>
      </c>
      <c r="B382" s="125" t="s">
        <v>79</v>
      </c>
      <c r="C382" s="125"/>
      <c r="D382" s="126"/>
      <c r="E382" s="129">
        <v>933327.94</v>
      </c>
      <c r="F382" s="129">
        <v>1142306.9099999999</v>
      </c>
      <c r="G382" s="129">
        <v>0</v>
      </c>
      <c r="H382" s="129">
        <v>736001.35</v>
      </c>
      <c r="I382" s="44">
        <f t="shared" ref="I382:I388" si="37">H382/F382*100</f>
        <v>64.431138738362364</v>
      </c>
    </row>
    <row r="383" spans="1:9" ht="27" customHeight="1" x14ac:dyDescent="0.2">
      <c r="A383" s="125">
        <v>3</v>
      </c>
      <c r="B383" s="125" t="s">
        <v>338</v>
      </c>
      <c r="C383" s="125"/>
      <c r="D383" s="126"/>
      <c r="E383" s="129">
        <v>17000</v>
      </c>
      <c r="F383" s="129">
        <v>18800</v>
      </c>
      <c r="G383" s="129">
        <v>0</v>
      </c>
      <c r="H383" s="129">
        <v>0</v>
      </c>
      <c r="I383" s="44">
        <f t="shared" si="37"/>
        <v>0</v>
      </c>
    </row>
    <row r="384" spans="1:9" ht="27" customHeight="1" x14ac:dyDescent="0.2">
      <c r="A384" s="125">
        <v>4</v>
      </c>
      <c r="B384" s="125" t="s">
        <v>339</v>
      </c>
      <c r="C384" s="125"/>
      <c r="D384" s="126"/>
      <c r="E384" s="129">
        <v>159900</v>
      </c>
      <c r="F384" s="129">
        <v>159900</v>
      </c>
      <c r="G384" s="129">
        <v>0</v>
      </c>
      <c r="H384" s="129">
        <v>55233.43</v>
      </c>
      <c r="I384" s="44">
        <f t="shared" si="37"/>
        <v>34.542482801751092</v>
      </c>
    </row>
    <row r="385" spans="1:9" ht="27" customHeight="1" x14ac:dyDescent="0.2">
      <c r="A385" s="125">
        <v>5</v>
      </c>
      <c r="B385" s="125" t="s">
        <v>342</v>
      </c>
      <c r="C385" s="125"/>
      <c r="D385" s="126"/>
      <c r="E385" s="129">
        <v>5572384.6699999999</v>
      </c>
      <c r="F385" s="129">
        <v>5593071.1600000001</v>
      </c>
      <c r="G385" s="129">
        <v>0</v>
      </c>
      <c r="H385" s="129">
        <v>2645481.91</v>
      </c>
      <c r="I385" s="44">
        <f t="shared" si="37"/>
        <v>47.299271443562326</v>
      </c>
    </row>
    <row r="386" spans="1:9" ht="27" customHeight="1" x14ac:dyDescent="0.2">
      <c r="A386" s="125">
        <v>6</v>
      </c>
      <c r="B386" s="125" t="s">
        <v>340</v>
      </c>
      <c r="C386" s="125"/>
      <c r="D386" s="126"/>
      <c r="E386" s="129">
        <v>29000</v>
      </c>
      <c r="F386" s="129">
        <v>46000</v>
      </c>
      <c r="G386" s="129">
        <v>0</v>
      </c>
      <c r="H386" s="129">
        <v>21567.27</v>
      </c>
      <c r="I386" s="44">
        <f t="shared" si="37"/>
        <v>46.885369565217395</v>
      </c>
    </row>
    <row r="387" spans="1:9" ht="27" customHeight="1" x14ac:dyDescent="0.2">
      <c r="A387" s="125">
        <v>7</v>
      </c>
      <c r="B387" s="125" t="s">
        <v>61</v>
      </c>
      <c r="C387" s="125"/>
      <c r="D387" s="126"/>
      <c r="E387" s="129">
        <v>800</v>
      </c>
      <c r="F387" s="129">
        <v>800</v>
      </c>
      <c r="G387" s="129">
        <v>0</v>
      </c>
      <c r="H387" s="129">
        <v>0</v>
      </c>
      <c r="I387" s="44">
        <f t="shared" si="37"/>
        <v>0</v>
      </c>
    </row>
    <row r="388" spans="1:9" ht="27" customHeight="1" x14ac:dyDescent="0.2">
      <c r="A388" s="125"/>
      <c r="B388" s="125"/>
      <c r="C388" s="149" t="s">
        <v>341</v>
      </c>
      <c r="D388" s="126"/>
      <c r="E388" s="151">
        <f>E382+E383+E384+E385+E386+E387</f>
        <v>6712412.6099999994</v>
      </c>
      <c r="F388" s="151">
        <f>F382+F383+F384+F385+F386+F387</f>
        <v>6960878.0700000003</v>
      </c>
      <c r="G388" s="151">
        <v>0</v>
      </c>
      <c r="H388" s="151">
        <f>H382+H383+H384+H385+H386+H387</f>
        <v>3458283.9600000004</v>
      </c>
      <c r="I388" s="44">
        <f t="shared" si="37"/>
        <v>49.681720110922733</v>
      </c>
    </row>
    <row r="389" spans="1:9" ht="27" customHeight="1" x14ac:dyDescent="0.2">
      <c r="A389" s="171"/>
      <c r="B389" s="171"/>
      <c r="C389" s="171"/>
      <c r="D389" s="172"/>
      <c r="E389" s="173"/>
      <c r="F389" s="173"/>
      <c r="G389" s="173"/>
      <c r="H389" s="173"/>
      <c r="I389" s="174"/>
    </row>
    <row r="390" spans="1:9" ht="13.5" customHeight="1" x14ac:dyDescent="0.2">
      <c r="A390" s="16"/>
      <c r="B390" s="16"/>
      <c r="C390" s="16"/>
      <c r="D390" s="16"/>
      <c r="E390" s="169" t="s">
        <v>348</v>
      </c>
      <c r="F390" s="169"/>
      <c r="G390" s="169"/>
      <c r="H390" s="170"/>
      <c r="I390" s="166"/>
    </row>
    <row r="391" spans="1:9" ht="27" customHeight="1" x14ac:dyDescent="0.2">
      <c r="A391" s="16" t="s">
        <v>394</v>
      </c>
      <c r="B391" s="16"/>
      <c r="C391" s="16"/>
      <c r="D391" s="16"/>
      <c r="E391" s="168"/>
      <c r="F391" s="231" t="s">
        <v>350</v>
      </c>
      <c r="G391" s="231"/>
      <c r="H391" s="231"/>
      <c r="I391" s="166"/>
    </row>
    <row r="392" spans="1:9" ht="13.5" customHeight="1" x14ac:dyDescent="0.2">
      <c r="A392" s="16"/>
      <c r="B392" s="16"/>
      <c r="C392" s="16"/>
      <c r="D392" s="16"/>
      <c r="E392" s="16"/>
      <c r="F392" s="16"/>
      <c r="G392" s="16"/>
      <c r="H392" s="96"/>
      <c r="I392" s="167"/>
    </row>
    <row r="393" spans="1:9" ht="27" customHeight="1" x14ac:dyDescent="0.2">
      <c r="A393" s="163"/>
      <c r="B393" s="163"/>
      <c r="C393" s="163"/>
      <c r="D393" s="164"/>
      <c r="E393" s="165"/>
      <c r="F393" s="165"/>
      <c r="G393" s="165"/>
      <c r="H393" s="165"/>
      <c r="I393" s="167"/>
    </row>
    <row r="394" spans="1:9" ht="27" customHeight="1" x14ac:dyDescent="0.2">
      <c r="A394" s="163"/>
      <c r="B394" s="163"/>
      <c r="C394" s="163"/>
      <c r="D394" s="164"/>
      <c r="E394" s="165"/>
      <c r="F394" s="165"/>
      <c r="G394" s="165"/>
      <c r="H394" s="165"/>
      <c r="I394" s="167"/>
    </row>
    <row r="395" spans="1:9" ht="27" customHeight="1" x14ac:dyDescent="0.2">
      <c r="A395" s="163"/>
      <c r="B395" s="163"/>
      <c r="C395" s="163"/>
      <c r="D395" s="164"/>
      <c r="E395" s="165"/>
      <c r="F395" s="165"/>
      <c r="G395" s="165"/>
      <c r="H395" s="165"/>
      <c r="I395" s="167"/>
    </row>
    <row r="396" spans="1:9" ht="27" customHeight="1" x14ac:dyDescent="0.2">
      <c r="A396" s="163"/>
      <c r="B396" s="163"/>
      <c r="C396" s="163"/>
      <c r="D396" s="164"/>
      <c r="E396" s="165"/>
      <c r="F396" s="165"/>
      <c r="G396" s="165"/>
      <c r="H396" s="165"/>
      <c r="I396" s="167"/>
    </row>
    <row r="397" spans="1:9" ht="27" customHeight="1" x14ac:dyDescent="0.2">
      <c r="A397" s="163"/>
      <c r="B397" s="163"/>
      <c r="C397" s="163"/>
      <c r="D397" s="164"/>
      <c r="E397" s="165"/>
      <c r="F397" s="165"/>
      <c r="G397" s="165"/>
      <c r="H397" s="165"/>
      <c r="I397" s="167"/>
    </row>
    <row r="398" spans="1:9" ht="27" customHeight="1" x14ac:dyDescent="0.2">
      <c r="A398" s="163"/>
      <c r="B398" s="163"/>
      <c r="C398" s="163"/>
      <c r="D398" s="164"/>
      <c r="E398" s="165"/>
      <c r="F398" s="165"/>
      <c r="G398" s="165"/>
      <c r="H398" s="165"/>
      <c r="I398" s="167"/>
    </row>
    <row r="399" spans="1:9" ht="27" customHeight="1" x14ac:dyDescent="0.2">
      <c r="A399" s="163"/>
      <c r="B399" s="163"/>
      <c r="C399" s="163"/>
      <c r="D399" s="164"/>
      <c r="E399" s="165"/>
      <c r="F399" s="165"/>
      <c r="G399" s="165"/>
      <c r="H399" s="165"/>
      <c r="I399" s="167"/>
    </row>
    <row r="400" spans="1:9" ht="27" customHeight="1" x14ac:dyDescent="0.2">
      <c r="A400" s="163"/>
      <c r="B400" s="163"/>
      <c r="C400" s="163"/>
      <c r="D400" s="164"/>
      <c r="E400" s="165"/>
      <c r="F400" s="165"/>
      <c r="G400" s="165"/>
      <c r="H400" s="165"/>
      <c r="I400" s="167"/>
    </row>
    <row r="401" spans="1:9" ht="27" customHeight="1" x14ac:dyDescent="0.2">
      <c r="A401" s="163"/>
      <c r="B401" s="163"/>
      <c r="C401" s="163"/>
      <c r="D401" s="164"/>
      <c r="E401" s="165"/>
      <c r="F401" s="165"/>
      <c r="G401" s="165"/>
      <c r="H401" s="165"/>
      <c r="I401" s="167"/>
    </row>
    <row r="402" spans="1:9" ht="27" customHeight="1" x14ac:dyDescent="0.2">
      <c r="A402" s="163"/>
      <c r="B402" s="163"/>
      <c r="C402" s="163"/>
      <c r="D402" s="164"/>
      <c r="E402" s="165"/>
      <c r="F402" s="165"/>
      <c r="G402" s="165"/>
      <c r="H402" s="165"/>
      <c r="I402" s="167"/>
    </row>
    <row r="403" spans="1:9" ht="27" customHeight="1" x14ac:dyDescent="0.2"/>
  </sheetData>
  <mergeCells count="8">
    <mergeCell ref="F391:H391"/>
    <mergeCell ref="A5:I5"/>
    <mergeCell ref="A380:C380"/>
    <mergeCell ref="A1:C1"/>
    <mergeCell ref="A2:C2"/>
    <mergeCell ref="A3:C3"/>
    <mergeCell ref="A4:C4"/>
    <mergeCell ref="C6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sazetak</vt:lpstr>
      <vt:lpstr>opci dio- prihodi</vt:lpstr>
      <vt:lpstr>opci dio-RASHODI</vt:lpstr>
      <vt:lpstr>poseban 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cp:lastPrinted>2022-07-15T08:11:37Z</cp:lastPrinted>
  <dcterms:created xsi:type="dcterms:W3CDTF">2022-03-18T11:25:41Z</dcterms:created>
  <dcterms:modified xsi:type="dcterms:W3CDTF">2022-07-15T08:14:04Z</dcterms:modified>
</cp:coreProperties>
</file>