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ih.i rash.po ekon.klasifikaci" sheetId="1" r:id="rId1"/>
    <sheet name="Prih. i rash. po izv.financiran" sheetId="2" r:id="rId2"/>
    <sheet name="Posebni dio-Prihodi" sheetId="3" r:id="rId3"/>
    <sheet name="Posebni dio-Rashodi" sheetId="4" r:id="rId4"/>
  </sheets>
  <definedNames/>
  <calcPr fullCalcOnLoad="1"/>
</workbook>
</file>

<file path=xl/sharedStrings.xml><?xml version="1.0" encoding="utf-8"?>
<sst xmlns="http://schemas.openxmlformats.org/spreadsheetml/2006/main" count="778" uniqueCount="391">
  <si>
    <t/>
  </si>
  <si>
    <t>BROJ KONTA</t>
  </si>
  <si>
    <t>VRSTA PRIHODA / PRIMITAKA</t>
  </si>
  <si>
    <t>PROJEKCIJA</t>
  </si>
  <si>
    <t>INDEKS</t>
  </si>
  <si>
    <t>3</t>
  </si>
  <si>
    <t>4</t>
  </si>
  <si>
    <t>6</t>
  </si>
  <si>
    <t>2/1</t>
  </si>
  <si>
    <t>Prihodi poslovanja</t>
  </si>
  <si>
    <t>Rashodi poslovanja</t>
  </si>
  <si>
    <t>Rashodi za nabavu nefinancijske imovine</t>
  </si>
  <si>
    <t>63</t>
  </si>
  <si>
    <t>Pomoći iz inozemstva i od subjekata unutar općeg proračuna</t>
  </si>
  <si>
    <t>636</t>
  </si>
  <si>
    <t>Pomoći proračunskim korisnicima iz proračuna koji im nije nadležan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</si>
  <si>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</si>
  <si>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</si>
  <si>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</si>
  <si>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</si>
  <si>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</si>
  <si>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</si>
  <si>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</si>
  <si>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</si>
  <si>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</si>
  <si>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</si>
  <si>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</si>
  <si>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</si>
  <si>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</si>
  <si>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</si>
  <si>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</si>
  <si>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</si>
  <si>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</si>
  <si>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</si>
  <si>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</si>
  <si>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</si>
  <si>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</si>
  <si>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</si>
  <si>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</si>
  <si>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</si>
  <si>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</si>
  <si>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</si>
  <si>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</si>
  <si>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</si>
  <si>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</si>
  <si>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</si>
  <si>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</si>
  <si>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</si>
  <si>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</si>
  <si>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</si>
  <si>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</si>
  <si>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</si>
  <si>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45</t>
  </si>
  <si>
    <t>Rashodi za dodatna ulaganja na nefinancijskoj imovini</t>
  </si>
  <si>
    <t>451</t>
  </si>
  <si>
    <t>Dodatna ulaganja na građevinskim objektima</t>
  </si>
  <si>
    <t>9</t>
  </si>
  <si>
    <t>Vlastiti izvori</t>
  </si>
  <si>
    <t>92</t>
  </si>
  <si>
    <t>Rezultat poslovanja</t>
  </si>
  <si>
    <t>922</t>
  </si>
  <si>
    <t>Prihod iz nadlež.prorač.za financ.redov.djelat.</t>
  </si>
  <si>
    <t>Prihod iz nadležnog prorač.za financ.red.djel.</t>
  </si>
  <si>
    <t>RASHODI   I   IZDACI</t>
  </si>
  <si>
    <t>PRIHODI   I   PRIMICI</t>
  </si>
  <si>
    <t xml:space="preserve"> RASPOLOŽIVA SREDSTVA IZ PRETHODNIH GODINA  </t>
  </si>
  <si>
    <t>Višak prihoda</t>
  </si>
  <si>
    <t>USTANOVE ŠKOLSTVA</t>
  </si>
  <si>
    <t>Predsjednik školskog odbora:</t>
  </si>
  <si>
    <t>Pomoć temeljem prijenosa EU sredstava</t>
  </si>
  <si>
    <t>FINANCIJSKI RASHODI</t>
  </si>
  <si>
    <t>OSTALI FINANCIJSKI RASHODI</t>
  </si>
  <si>
    <t>NAKNADE GRAĐ.I KUĆ.-PRIJEVOZ</t>
  </si>
  <si>
    <t>OSTALE NAK.GRAĐ.I KUĆ.-PRIJEVOZ</t>
  </si>
  <si>
    <t>Knjige, umjetnička djela</t>
  </si>
  <si>
    <t>OSNOVNO OBRAZOVANJE</t>
  </si>
  <si>
    <t>0915</t>
  </si>
  <si>
    <t>Naknade troš.osobama izvan radnog odnosa</t>
  </si>
  <si>
    <t>Poslovni objekti</t>
  </si>
  <si>
    <t>OŠ VLADIMIRA NAZORA POTPIĆAN</t>
  </si>
  <si>
    <t>Dumbrova 12</t>
  </si>
  <si>
    <t>52333 Potpićan</t>
  </si>
  <si>
    <t>OIB: 14237019602</t>
  </si>
  <si>
    <t>Prihodi od prodaje nefinancijske imovine</t>
  </si>
  <si>
    <t>Prihodi od prodaje stana</t>
  </si>
  <si>
    <r>
      <rPr>
        <b/>
        <sz val="9"/>
        <color indexed="9"/>
        <rFont val="Arial"/>
        <family val="2"/>
      </rPr>
      <t>Prihodi od prodaje nefinancijske imovine</t>
    </r>
    <r>
      <rPr>
        <b/>
        <sz val="9"/>
        <rFont val="Arial"/>
        <family val="2"/>
      </rPr>
      <t>.</t>
    </r>
  </si>
  <si>
    <t xml:space="preserve">                                 OPĆI DIO</t>
  </si>
  <si>
    <t>RAZLIKA</t>
  </si>
  <si>
    <t>4/2</t>
  </si>
  <si>
    <t>6/5</t>
  </si>
  <si>
    <t>5/2</t>
  </si>
  <si>
    <t xml:space="preserve">        Marina Rade</t>
  </si>
  <si>
    <t>Manjak prihoda</t>
  </si>
  <si>
    <t>UKUPNI PRIHODI POSLOVANJA</t>
  </si>
  <si>
    <t>UKUPNI PRIHODI + VIŠAK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</si>
  <si>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</si>
  <si>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</si>
  <si>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</si>
  <si>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</si>
  <si>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</si>
  <si>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</si>
  <si>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</si>
  <si>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</si>
  <si>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PLAN </t>
  </si>
  <si>
    <t>9.</t>
  </si>
  <si>
    <t>10.</t>
  </si>
  <si>
    <t>SVEUKUPNO RASHODI + MANJAK/VIŠAK</t>
  </si>
  <si>
    <t xml:space="preserve">I REBALANS PLAN </t>
  </si>
  <si>
    <t>KLASA: 400-02/22-01/01</t>
  </si>
  <si>
    <t xml:space="preserve">               PRIHODI I RASHODI PO EKONOMSKOJ KLASIFIKACIJI II REBALANSA FINANCIJSKOG PLANA ZA 2022.GOD.SA PROJEKCIJOM ZA 2023 I 2024</t>
  </si>
  <si>
    <t>URBROJ: 2144-20-01-22-2</t>
  </si>
  <si>
    <t>II REBALANS PLANA</t>
  </si>
  <si>
    <t>DATUM: 29.12.2022.</t>
  </si>
  <si>
    <t xml:space="preserve">                               PREGLED UKUPNIH PRIHODA I RASHODA PO IZVORIMA FININANCIRANJA II REBALANSA FINANCIJSKOG PLANU ZA 2022</t>
  </si>
  <si>
    <t xml:space="preserve">                                                 S PROJEKCIJOM ZA 2023. I 2024.</t>
  </si>
  <si>
    <t xml:space="preserve">           OPĆI DIO</t>
  </si>
  <si>
    <t>Oznaka IF</t>
  </si>
  <si>
    <t xml:space="preserve">  Naziv izvora financiranja</t>
  </si>
  <si>
    <t>2022.</t>
  </si>
  <si>
    <t>2023.</t>
  </si>
  <si>
    <t>2024.</t>
  </si>
  <si>
    <t>PLAN</t>
  </si>
  <si>
    <t>I REBALANS PLANA</t>
  </si>
  <si>
    <t>Opći prihodi i primici</t>
  </si>
  <si>
    <t>PRIHODI</t>
  </si>
  <si>
    <t>RASHODI</t>
  </si>
  <si>
    <t>RAZLIKA financirana iz prenesenog viška/manjka</t>
  </si>
  <si>
    <t>Vlastiti prihodi</t>
  </si>
  <si>
    <t>Prihodi za posebne namjene</t>
  </si>
  <si>
    <t>Pomoći</t>
  </si>
  <si>
    <t>Donacije</t>
  </si>
  <si>
    <t>4.000,00</t>
  </si>
  <si>
    <t>7.323,38</t>
  </si>
  <si>
    <t>7323,38</t>
  </si>
  <si>
    <t>800</t>
  </si>
  <si>
    <t>Ukupni prihodi</t>
  </si>
  <si>
    <t>Ukupni rashodi</t>
  </si>
  <si>
    <t>Rashodi financirani prenesenim viškom prihoda prethodne godine</t>
  </si>
  <si>
    <t>KLASA:</t>
  </si>
  <si>
    <t>400-02/22-01/01</t>
  </si>
  <si>
    <t>URBROJ:</t>
  </si>
  <si>
    <t>2144-20-01-22-2</t>
  </si>
  <si>
    <t>DATUM:</t>
  </si>
  <si>
    <t>29.12.2022.</t>
  </si>
  <si>
    <t>Marina Rade</t>
  </si>
  <si>
    <t>OSNOVNA ŠKOLA VLADIMIRA NAZORA POTPIĆAN</t>
  </si>
  <si>
    <t>DUMBROVA 12, 52333 POTPIĆAN</t>
  </si>
  <si>
    <t xml:space="preserve">KLASA : </t>
  </si>
  <si>
    <t xml:space="preserve">URBROJ : </t>
  </si>
  <si>
    <t xml:space="preserve">   II REBALANS  FINANCIJSKOG PLANA ZA 2022 GOD. SA PROJEKCIJOM ZA 2023. I 2024.</t>
  </si>
  <si>
    <t xml:space="preserve">                          PRIHODI I PRIMICI ISKAZANI PO VRSTAMA</t>
  </si>
  <si>
    <t>RAČUN</t>
  </si>
  <si>
    <t>VRSTA PRIHODA</t>
  </si>
  <si>
    <t xml:space="preserve"> PLANA 2022</t>
  </si>
  <si>
    <t>I REBALANS PLANA 2022</t>
  </si>
  <si>
    <t>II REBALANS PLANA 2022</t>
  </si>
  <si>
    <t>PROJEKCIJA PLANA 2023. GODINU</t>
  </si>
  <si>
    <t>PROJEKCIJA PLANA 2024.</t>
  </si>
  <si>
    <t>INDEKS  4/2</t>
  </si>
  <si>
    <t>Fun.klas.</t>
  </si>
  <si>
    <t>0915  -  OSNOVNO OBRAZOVANJE</t>
  </si>
  <si>
    <t>Glava</t>
  </si>
  <si>
    <t>50003- USTANOVE ŠKOLSTVA</t>
  </si>
  <si>
    <t>Šifra škol.</t>
  </si>
  <si>
    <t>10637  O.Š. Vladimira Nazora, Potpićan</t>
  </si>
  <si>
    <t>000</t>
  </si>
  <si>
    <t>PRIHODI I PRIMICI</t>
  </si>
  <si>
    <t>Izvor</t>
  </si>
  <si>
    <t>48005,48006- POTPORE ZA DECENTRALIZI. SREDSTVA OSNOVNE ŠKOLE</t>
  </si>
  <si>
    <t>PRIHODI POSLOVANJA</t>
  </si>
  <si>
    <t>PRIHODI IZ NADLEŽ.PRORAČ. I OD HZZO TEMELJ.UG.OBVEZA</t>
  </si>
  <si>
    <t>PRIHODI IZ NADLEŽNOG PRORAČ.ZA FINANCIRANJE RED.DJEL.</t>
  </si>
  <si>
    <t>11001-PRIHOD IZ NADLEŽ. PRORAČ.-NAMJENSKI PRIH. I PRIMICI</t>
  </si>
  <si>
    <t>32300-VLASTITI PRIHODI OSNOVNIH ŠKOLA- PRIHODI KORISNIKA</t>
  </si>
  <si>
    <t>PRIH.OD PROD.PROIZ. I ROBE TE PRUŽ.USL.I PRIH.OD DONACIJA</t>
  </si>
  <si>
    <t>PRIHODI OD PRODAJE PROIZVODA I ROBE TE PRUŽ.USLUGA</t>
  </si>
  <si>
    <t>47300-PRIHODI ZA POSEBNE NAMJENE-PRIHODI KORISNIKA</t>
  </si>
  <si>
    <t>PRIH.OD UPRAVNIH I ADMINS.PRIST PO POSEBNIM PROP. I NAK.</t>
  </si>
  <si>
    <t>PRIHOD PO POSEBNIM PROPISIMA</t>
  </si>
  <si>
    <t>53082-POMOĆI OD MIN.ZNANOSTI I OBRAZO.-DRŽAVNA RIZNICA</t>
  </si>
  <si>
    <t>PRIH.IZ INOZ.I OD SUBJ.UNUTAR OPĆEG PRORAČUNA</t>
  </si>
  <si>
    <t>POMOĆ PRORAČ.KORISN.IZ PRORAČ.KOJI IM NIJE NADLEŽ.</t>
  </si>
  <si>
    <t>55047-OPĆINA CEROVLJE ZA PRORAČUNSKE KORISNIKE</t>
  </si>
  <si>
    <t>58300- OSTALE INSTITUCIJE ZA OSNOVNE ŠKOLE-DRŽAV.PRORAČ</t>
  </si>
  <si>
    <t>55217- OPĆINE KRŠAN ZA PRORAČUNSKE KORISNIKE</t>
  </si>
  <si>
    <t>PRIHOD POSLOVANJA</t>
  </si>
  <si>
    <t>55330-  OPĆINE PIĆAN ZA PRORAČUNSKE KORISNIKE</t>
  </si>
  <si>
    <t>POMOĆ PRORAČ.KORIS.IZ PRORAČ. KOJI IM NIJE NADLEŽAN</t>
  </si>
  <si>
    <t>53060- MINISTARSTVO POLJOPRIVREDE ZA PRORAČUNSKE KORISNIKE</t>
  </si>
  <si>
    <t>POMOĆ TEMELJEM PRIJEN.EU SREDSTAVA</t>
  </si>
  <si>
    <t>51008- FLAG Alba-Prihod od škola za EU projekte</t>
  </si>
  <si>
    <t>55132- OPĆINA GRAČIŠĆE ZA PRORAČUNSKE KORISNIKE</t>
  </si>
  <si>
    <t>62300- DONACIJE ZA OSNOVNE ŠKOLE</t>
  </si>
  <si>
    <t>DONAC.OD PRAV.I FIZ.OSOBA IZVAN OPĆEG PRORČUNA</t>
  </si>
  <si>
    <t>53080-AGENCIJA ZA ODGOJ I OBRAZ. ZA PRORAČUNSKE KORISNIKE</t>
  </si>
  <si>
    <t>62001-OSIGURAVAJUĆA DRUŠTVA ZA PRORAČUNSKE KORISNIKE</t>
  </si>
  <si>
    <t>63000- ZAKLADA"Hrvatska za djecu"</t>
  </si>
  <si>
    <t>51100-Struktorni fondovi EU-PRIHOD ZA PLAĆE POMOĆNIKA TEMELJ.PRIJ. EU SRED.-MOZAIK 4</t>
  </si>
  <si>
    <t>PRIHOD OD PRODAJE NEFINANCIJSKE IMOVINE</t>
  </si>
  <si>
    <t>PRIHOD OD PRODAJE STANA</t>
  </si>
  <si>
    <t>RASPOLOŽIVA SREDSTVA IZ PRIJAŠNJE GODINE</t>
  </si>
  <si>
    <t>VLASTITI PRIHODI-PRIHODI KORISNIKA</t>
  </si>
  <si>
    <t>VLASTITI IZVORI</t>
  </si>
  <si>
    <t>REZULTAT POSLOVANJA</t>
  </si>
  <si>
    <t>OPĆI PRIHODI I PRIMICI</t>
  </si>
  <si>
    <t xml:space="preserve">MANJAK PRIHODA </t>
  </si>
  <si>
    <t>-1.240,93</t>
  </si>
  <si>
    <t>VIŠAK PRIHODA</t>
  </si>
  <si>
    <t>0</t>
  </si>
  <si>
    <t>979,63</t>
  </si>
  <si>
    <t>8.718,16</t>
  </si>
  <si>
    <t>POMOĆI</t>
  </si>
  <si>
    <t>4.811,98</t>
  </si>
  <si>
    <t>PRIHODI OD PRODAJE NEFIN.IMOVINE</t>
  </si>
  <si>
    <t>U Potpićnu, 29.12.2022.god.</t>
  </si>
  <si>
    <t xml:space="preserve">OSNOVNA ŠKOLA VLADIMIRA NAZORA </t>
  </si>
  <si>
    <t>52232 POTPIĆAN</t>
  </si>
  <si>
    <t xml:space="preserve">            RASHODI I IZDACI ZA TROGODIŠNJE RAZDOBLJE I </t>
  </si>
  <si>
    <t xml:space="preserve">                   PREMA PRORAČUNSKOJ KLASIFIKACIJI</t>
  </si>
  <si>
    <t>POSEBNI DIO</t>
  </si>
  <si>
    <t>II REBALANS FINANCIJSKOG PLANA ZA 2022.GOD. SA PROJEKCIJOM ZA 2023 I 2024</t>
  </si>
  <si>
    <t>ŠIFRA</t>
  </si>
  <si>
    <t>OPIS</t>
  </si>
  <si>
    <t xml:space="preserve"> PLANA 2022.</t>
  </si>
  <si>
    <t>I REBALANS PLANA 2022.</t>
  </si>
  <si>
    <t>II REBALANS PLANA 2022.</t>
  </si>
  <si>
    <t>PROJEKCIJA 2023</t>
  </si>
  <si>
    <t>PROJEKCIJA 2024</t>
  </si>
  <si>
    <t>INDEKS   4/2</t>
  </si>
  <si>
    <t>FUNK.KLAS.</t>
  </si>
  <si>
    <t>Šifra.škol.</t>
  </si>
  <si>
    <t>10637 OŠ Vladimira Nazora Potpićan</t>
  </si>
  <si>
    <t>RASHODI I IZDACI</t>
  </si>
  <si>
    <t>PROGRAM 2101: REDOVNA  DJELATNOST OŠ-MINIMALNI STANDARDI</t>
  </si>
  <si>
    <t>A210101</t>
  </si>
  <si>
    <t>AKTIVNOST: Financiranje materijalnih troškova po minim.stand.</t>
  </si>
  <si>
    <t>Izvor financiranja: Prihodi od županijskog proračuna</t>
  </si>
  <si>
    <t>RASHODI POSLOVANJA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</si>
  <si>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</si>
  <si>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</si>
  <si>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</si>
  <si>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</si>
  <si>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</si>
  <si>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A210102</t>
  </si>
  <si>
    <t>AKTIVNOST:Materijalni rashodi po stvarnom trošku</t>
  </si>
  <si>
    <t>NAKNADE GRAĐ. I KUĆ.-PRIJEVOZ</t>
  </si>
  <si>
    <t>OSTALE NAKNADE GRAĐ. I KUĆ.-PRIJEVOZ</t>
  </si>
  <si>
    <t>A210103</t>
  </si>
  <si>
    <t>AKTIVNOST:Mater. rashodi po stvarnom trošku OŠ- drugi izvori</t>
  </si>
  <si>
    <t>Izvor financiranja: Prihodi iz drugih izvora(vlp, donacije)</t>
  </si>
  <si>
    <t>STRUČNA USAVR.ZAPOSLENIKA</t>
  </si>
  <si>
    <t>RASHODI ZA NABAVU NEFINANCIJSKE IMOVINE</t>
  </si>
  <si>
    <t>RASHODI ZA NABAVU PROIZV.DUG.IMOVINE</t>
  </si>
  <si>
    <t>POSTROJENJA I OPREMA</t>
  </si>
  <si>
    <t>Izvor financiranja: pomoć Ministarstvo znanosti i obrazovanja</t>
  </si>
  <si>
    <t>NAKNADA TROŠ.ZAPOS.STRUČ.USAVR.</t>
  </si>
  <si>
    <t>Izvor financiranja: Donacije</t>
  </si>
  <si>
    <t>RAHODI ZA USLUGE</t>
  </si>
  <si>
    <t>Izvor financiranja: Prihod od prodaje imovine za osnovne škole</t>
  </si>
  <si>
    <t>RASHODI ZA NABAVU DUGOT.NEFIN.IMOVINE</t>
  </si>
  <si>
    <t>A210104</t>
  </si>
  <si>
    <t>AKTIVNOST: Troškovi zaposlenika</t>
  </si>
  <si>
    <t>Izvori financiranja: Prihodi od Ministarstva obrazovanja</t>
  </si>
  <si>
    <t>RASHODI ZA ZAPOSLENE</t>
  </si>
  <si>
    <t>PLAĆE</t>
  </si>
  <si>
    <t>OSTALI RASHODI ZA ZAPOSLENE</t>
  </si>
  <si>
    <t>DOPRINOSI NA PLAĆE</t>
  </si>
  <si>
    <t>ZDRASTVENE I VETERINARSKE USLUGE -TEST.COVID-19</t>
  </si>
  <si>
    <t>ZATEZNE KAMATE</t>
  </si>
  <si>
    <t>PROGRAM : OSNOVNA DJELATNOST -IZNAD STANDARDA</t>
  </si>
  <si>
    <t>A210201</t>
  </si>
  <si>
    <t>AKTIVNOST: Mater. rashodi po stvarnom trošku- iznad standarda</t>
  </si>
  <si>
    <t>OSTALI NESPOM. RASHODI POSLOVANJA-OSIG</t>
  </si>
  <si>
    <t>PROGRAM : PROGRAMI OBRAZOVANJA IZNAD STANDARDA</t>
  </si>
  <si>
    <t>A230102</t>
  </si>
  <si>
    <t>AKTIVNOST: Županijska natjecanja</t>
  </si>
  <si>
    <t>RASHODI ZA ZAPOSLENIH</t>
  </si>
  <si>
    <t>SLUŽBENA PUTOVANJA</t>
  </si>
  <si>
    <t>UREDSKI MATERIJAL I OSTALI MATERIJALNI RASHODI</t>
  </si>
  <si>
    <t xml:space="preserve">                  Izvor financiranja: Prihodi od ostalih institucija za osnovne škole</t>
  </si>
  <si>
    <t>A230104</t>
  </si>
  <si>
    <t>AKTIVNOST: POMOĆNICI U NASTAVI</t>
  </si>
  <si>
    <t>Izvor financiranja: Tek. Pomoć Tem.prenosa EU sredstava -Mozaik 3</t>
  </si>
  <si>
    <t>NAKNADA TROŠKOVA ZAPOSLENIMA</t>
  </si>
  <si>
    <t xml:space="preserve">          </t>
  </si>
  <si>
    <t xml:space="preserve"> Izvor financiranja: Prihodi od Županijskog proračuna-Ug.o dj.pmoćnici</t>
  </si>
  <si>
    <t>Izvori financiranja:Pomoć iz prorač.koji nije nadležan: Općina  Pićan</t>
  </si>
  <si>
    <t>A230106</t>
  </si>
  <si>
    <t>AKTIVNOST: ŠKOLSKA KUHINJA</t>
  </si>
  <si>
    <t>Izvor financiranja: Prihodi iz vlastitih sredstava</t>
  </si>
  <si>
    <t xml:space="preserve">RASHODI ZA MATERIJAL I ENERGIJU </t>
  </si>
  <si>
    <t>Izvori financiranja:Pomoć iz prorač.koji nije nadležan: Općina Cerovlje</t>
  </si>
  <si>
    <t>Izvor financiranja: Pomoći iz prorač. koji nije nadležan: Općina Gračišće</t>
  </si>
  <si>
    <t>Izvor financiranja: Pomoći iz prorač. koji nije nadležan: Općina Kršan</t>
  </si>
  <si>
    <t>Izvor financiranja: Pomoći iz prorač. koji nije nadležan: Općina Pićan</t>
  </si>
  <si>
    <t>Izvor financiranja: Pomoći od ostalih institucija za OŠ-Crveni križ</t>
  </si>
  <si>
    <t>RASHODI ZA MATERIJAL I ENER.</t>
  </si>
  <si>
    <t>A230107</t>
  </si>
  <si>
    <t>AKTIVNOST: Produženi boravak</t>
  </si>
  <si>
    <t>Izvor financiranja: Prihod za posebne namjene za osnovne škole</t>
  </si>
  <si>
    <t>PLAĆE (BRUTTO)</t>
  </si>
  <si>
    <t>Izvor financiranja: Pomoć iz proračuna koji nije nadležan: Općina Cerovlje</t>
  </si>
  <si>
    <t>Izvor financiranja: Pomoć iz proračuna koji nije nadležan: Općina Kršan</t>
  </si>
  <si>
    <t>Izvor financiranja: Pomoć iz proračuna koji nije nadležan: Općina Pićan</t>
  </si>
  <si>
    <t>MATERIJALNA PRAVA</t>
  </si>
  <si>
    <t>A230115</t>
  </si>
  <si>
    <t>AKTIVNOST: Ostali programi i projekti</t>
  </si>
  <si>
    <t>Izvor financiranja: Pomoć iz proračuna koji nije nadležan: Općina Gračišće</t>
  </si>
  <si>
    <t>MATERIJAL I SIROVINA</t>
  </si>
  <si>
    <t>RASHODIZA USLUGE</t>
  </si>
  <si>
    <t>Izvor financiranja: Pomoć iz proračuna koji nije nadležan: Općina  Kršan</t>
  </si>
  <si>
    <t>Izvor financiranja: Pomoć iz proračuna koji nije nadležan: Općina  Pićan</t>
  </si>
  <si>
    <t>A230116</t>
  </si>
  <si>
    <t>AKTIVNOST: Školski list , časopisi i knjige</t>
  </si>
  <si>
    <t>Izvor financiranja:</t>
  </si>
  <si>
    <t>MZO</t>
  </si>
  <si>
    <t>RASHOD ZA NABAVU PROIZV.DUG.IMOVINE</t>
  </si>
  <si>
    <t>KNJIGE</t>
  </si>
  <si>
    <t>A230140</t>
  </si>
  <si>
    <t>AKTIVNOST: Sufinanciranje redovne djelatnosti-osig.društva</t>
  </si>
  <si>
    <t>Izvor financiranja: Pomoći iz prorač. koji nije nadležan: Osiguravajuća društva</t>
  </si>
  <si>
    <t>A230147</t>
  </si>
  <si>
    <t>AKTIVNOST: Volontarijat</t>
  </si>
  <si>
    <t>Izvor financiranja:Pomć iz proračuna koji nije nadležan:Ostale institucije</t>
  </si>
  <si>
    <t>NAKNADE TROŠ. OSOBAMA IZVAN RAD.ODNOSA</t>
  </si>
  <si>
    <t>A230162</t>
  </si>
  <si>
    <t>AKTIVNOST: Žpanijsko stručno vjeće, Županijski aktiv učitelja</t>
  </si>
  <si>
    <t>Izvor financiranja: Agencija za odgoj i obrazovanje MZO</t>
  </si>
  <si>
    <t>A230171</t>
  </si>
  <si>
    <t>AKTIVNOST: Školska sportska društva</t>
  </si>
  <si>
    <t>Izvor financiranja: Prihod iz proračuna koji im nije nadležan za posebne namjene MZO</t>
  </si>
  <si>
    <t>A230184</t>
  </si>
  <si>
    <t>AKTIVNOST: Zavičajna nastava</t>
  </si>
  <si>
    <t>Izvor financiranja: Prihodi iz županijskog proračuna</t>
  </si>
  <si>
    <t>RASHODI ZA NABAVU PROZV.DUG.IMOVINE</t>
  </si>
  <si>
    <t>POSTROJENJE I OPREMA</t>
  </si>
  <si>
    <t>A230197</t>
  </si>
  <si>
    <t>AKTIVNOST: Projekt "Osiguranje prehrane djece u osnovnim školama"</t>
  </si>
  <si>
    <t>Izvor financiranja: Zaklada "Hrvatska za djecu"</t>
  </si>
  <si>
    <t>A230199</t>
  </si>
  <si>
    <t>AKTIVNOSTI:</t>
  </si>
  <si>
    <t>Školska  shema</t>
  </si>
  <si>
    <t>Izvor financiranja:Prihod od Ministarstva poljoprivrede</t>
  </si>
  <si>
    <t>A230202</t>
  </si>
  <si>
    <t>AKTIVNOST: Građanski odgoj</t>
  </si>
  <si>
    <t>Izvor financiranja: prihod od županijskog proračuna</t>
  </si>
  <si>
    <t>A230203</t>
  </si>
  <si>
    <t>AKTIVNOST: Medni dani</t>
  </si>
  <si>
    <t>A230205</t>
  </si>
  <si>
    <t>AKTIVNOST: Sredstva zaštite protiv COVID-19</t>
  </si>
  <si>
    <t>K230206</t>
  </si>
  <si>
    <t>PROJEKT:  FLAG Alba</t>
  </si>
  <si>
    <t xml:space="preserve">Izvor financiranja: Prihodi od škola za EU projekte </t>
  </si>
  <si>
    <t>PROGRAM 2401: INVESTICIJSKO ODRŽAVANJE OSNOVNIH ŠKOLA</t>
  </si>
  <si>
    <t>A240101</t>
  </si>
  <si>
    <t>AKTIVNOST: investicijsko održavanje  OŠ -minimalni standarda</t>
  </si>
  <si>
    <t>RASHOD POSLOVANJA</t>
  </si>
  <si>
    <t>USLUGE TEKUĆEG I INVESTICIJSKOG ODRŽAVANJA</t>
  </si>
  <si>
    <t>A240103</t>
  </si>
  <si>
    <t>AKTIVNOST: investicijsko održavanje  OŠ -ostali proračuni</t>
  </si>
  <si>
    <t>Izvor financiranja: Pomoći iz prorač. koji nije nadležan</t>
  </si>
  <si>
    <t>USLUGE TEKUĆEG I INVISTICIJSKOG ODRŽAVANJA</t>
  </si>
  <si>
    <t>PROGRAM: KAPITALNA ULAGANJA U OSNOVNE ŠKOLE</t>
  </si>
  <si>
    <t>K240301</t>
  </si>
  <si>
    <t>AKTIVNOST: PROJEKTNA DOKUMENTACIJA OSNOVNIH ŠKOLA</t>
  </si>
  <si>
    <t>Izvor financiranja: Prihod iz županijskog proračuna</t>
  </si>
  <si>
    <t>RASH.ZA NABAVU NEPR.DUG.I</t>
  </si>
  <si>
    <t>NEMATERIJALNA IMOVINA</t>
  </si>
  <si>
    <t>POSLOVNI OBJEKTI</t>
  </si>
  <si>
    <t>PROGRAM: OPREMANJE U OSNOVNIM ŠKOLAMA</t>
  </si>
  <si>
    <t>K240501</t>
  </si>
  <si>
    <t>AKTIVNOST: ŠKOLSKI NAMJEŠTAJ I OPREMA</t>
  </si>
  <si>
    <t>Izvor financiranja: Vlastiti prihodi</t>
  </si>
  <si>
    <t>Izvor financiranja: Prihod za posebne namjene</t>
  </si>
  <si>
    <t>Izvor financiranja: Ministarstvo znanosti i obrazovanja</t>
  </si>
  <si>
    <t>RASHOD ZA NABAVU NEPROIZ.DUGOT.IMOVINE</t>
  </si>
  <si>
    <t>LICENCE ZA SOFTVER</t>
  </si>
  <si>
    <t>Izvor financiranja: Pomoći iz prorač. koji nije nadležan: Općina  Pićan</t>
  </si>
  <si>
    <t>RASHOD ZA NABAVU NEFINANCIJSKE IMOVINE</t>
  </si>
  <si>
    <t>KNJIGE, UMJETNIČKA DJELA</t>
  </si>
  <si>
    <t>K240502</t>
  </si>
  <si>
    <t>AKTIVNOST: OPREMANJE KNJIŽNICA</t>
  </si>
  <si>
    <t>PROGRAM: MOZAIK 4</t>
  </si>
  <si>
    <t>T910801</t>
  </si>
  <si>
    <t>AKTIVNOST: PROVED. PROJ. MOZAIK 4</t>
  </si>
  <si>
    <t>MATERIJALČNI RASHODI</t>
  </si>
  <si>
    <t>Izvor financiranja: Struktorni fondovi EU</t>
  </si>
  <si>
    <t>PROGRAM: MOZAIK 5</t>
  </si>
  <si>
    <t>T921101</t>
  </si>
  <si>
    <t>AKTIVNOST: PROVED. PROJ. MOZAIK 5</t>
  </si>
  <si>
    <t>U Potpićanu, 29.12.2022.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</si>
</sst>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[$-41A]d\.\ mmmm\ yyyy\."/>
    <numFmt numFmtId="176" formatCode="#,##0.0"/>
    <numFmt numFmtId="177" formatCode="0.0"/>
    <numFmt numFmtId="178" formatCode="_(* #,##0.000_);_(* \(#,##0.000\);_(* &quot;-&quot;??_);_(@_)"/>
    <numFmt numFmtId="179" formatCode="#,##0.00;[Red]#,##0.00"/>
    <numFmt numFmtId="180" formatCode="#,##0.00_ ;\-#,##0.00\ "/>
    <numFmt numFmtId="181" formatCode="0;[Red]0"/>
  </numFmts>
  <fonts count="7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sz val="9"/>
      <color indexed="49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4" tint="-0.24997000396251678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 applyProtection="1">
      <alignment horizontal="left"/>
      <protection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49" fontId="1" fillId="34" borderId="10" xfId="42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wrapText="1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 applyProtection="1">
      <alignment horizontal="center"/>
      <protection/>
    </xf>
    <xf numFmtId="4" fontId="3" fillId="36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2" fontId="2" fillId="0" borderId="10" xfId="42" applyNumberFormat="1" applyFont="1" applyBorder="1" applyAlignment="1">
      <alignment/>
    </xf>
    <xf numFmtId="4" fontId="4" fillId="0" borderId="10" xfId="42" applyNumberFormat="1" applyFont="1" applyBorder="1" applyAlignment="1">
      <alignment/>
    </xf>
    <xf numFmtId="2" fontId="4" fillId="0" borderId="10" xfId="42" applyNumberFormat="1" applyFont="1" applyBorder="1" applyAlignment="1">
      <alignment/>
    </xf>
    <xf numFmtId="0" fontId="56" fillId="38" borderId="10" xfId="0" applyNumberFormat="1" applyFont="1" applyFill="1" applyBorder="1" applyAlignment="1">
      <alignment horizontal="left"/>
    </xf>
    <xf numFmtId="4" fontId="2" fillId="38" borderId="10" xfId="0" applyNumberFormat="1" applyFont="1" applyFill="1" applyBorder="1" applyAlignment="1">
      <alignment/>
    </xf>
    <xf numFmtId="4" fontId="56" fillId="38" borderId="10" xfId="0" applyNumberFormat="1" applyFont="1" applyFill="1" applyBorder="1" applyAlignment="1">
      <alignment/>
    </xf>
    <xf numFmtId="4" fontId="56" fillId="38" borderId="10" xfId="42" applyNumberFormat="1" applyFont="1" applyFill="1" applyBorder="1" applyAlignment="1">
      <alignment/>
    </xf>
    <xf numFmtId="4" fontId="56" fillId="38" borderId="10" xfId="42" applyNumberFormat="1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4" fontId="2" fillId="0" borderId="10" xfId="42" applyNumberFormat="1" applyFont="1" applyBorder="1" applyAlignment="1">
      <alignment/>
    </xf>
    <xf numFmtId="2" fontId="57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58" fillId="39" borderId="10" xfId="0" applyNumberFormat="1" applyFont="1" applyFill="1" applyBorder="1" applyAlignment="1">
      <alignment horizontal="left"/>
    </xf>
    <xf numFmtId="4" fontId="2" fillId="39" borderId="10" xfId="0" applyNumberFormat="1" applyFont="1" applyFill="1" applyBorder="1" applyAlignment="1">
      <alignment/>
    </xf>
    <xf numFmtId="4" fontId="57" fillId="39" borderId="10" xfId="42" applyNumberFormat="1" applyFont="1" applyFill="1" applyBorder="1" applyAlignment="1">
      <alignment/>
    </xf>
    <xf numFmtId="4" fontId="2" fillId="39" borderId="10" xfId="42" applyNumberFormat="1" applyFont="1" applyFill="1" applyBorder="1" applyAlignment="1">
      <alignment/>
    </xf>
    <xf numFmtId="2" fontId="2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10" xfId="42" applyNumberFormat="1" applyFont="1" applyFill="1" applyBorder="1" applyAlignment="1">
      <alignment/>
    </xf>
    <xf numFmtId="4" fontId="4" fillId="40" borderId="10" xfId="42" applyNumberFormat="1" applyFont="1" applyFill="1" applyBorder="1" applyAlignment="1">
      <alignment/>
    </xf>
    <xf numFmtId="2" fontId="4" fillId="40" borderId="10" xfId="0" applyNumberFormat="1" applyFont="1" applyFill="1" applyBorder="1" applyAlignment="1">
      <alignment/>
    </xf>
    <xf numFmtId="2" fontId="4" fillId="40" borderId="10" xfId="42" applyNumberFormat="1" applyFont="1" applyFill="1" applyBorder="1" applyAlignment="1">
      <alignment/>
    </xf>
    <xf numFmtId="173" fontId="4" fillId="0" borderId="10" xfId="42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0" fontId="2" fillId="0" borderId="10" xfId="42" applyNumberFormat="1" applyFont="1" applyBorder="1" applyAlignment="1">
      <alignment horizontal="left"/>
    </xf>
    <xf numFmtId="173" fontId="2" fillId="0" borderId="10" xfId="42" applyFont="1" applyBorder="1" applyAlignment="1">
      <alignment/>
    </xf>
    <xf numFmtId="0" fontId="1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173" fontId="2" fillId="0" borderId="10" xfId="42" applyFont="1" applyFill="1" applyBorder="1" applyAlignment="1">
      <alignment/>
    </xf>
    <xf numFmtId="0" fontId="1" fillId="0" borderId="10" xfId="0" applyFont="1" applyBorder="1" applyAlignment="1">
      <alignment/>
    </xf>
    <xf numFmtId="4" fontId="4" fillId="0" borderId="10" xfId="42" applyNumberFormat="1" applyFont="1" applyBorder="1" applyAlignment="1">
      <alignment/>
    </xf>
    <xf numFmtId="4" fontId="57" fillId="39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4" fillId="0" borderId="14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73" fontId="60" fillId="0" borderId="10" xfId="42" applyFont="1" applyBorder="1" applyAlignment="1">
      <alignment/>
    </xf>
    <xf numFmtId="173" fontId="60" fillId="0" borderId="15" xfId="42" applyFont="1" applyBorder="1" applyAlignment="1">
      <alignment/>
    </xf>
    <xf numFmtId="173" fontId="60" fillId="0" borderId="15" xfId="42" applyFont="1" applyBorder="1" applyAlignment="1">
      <alignment horizontal="center"/>
    </xf>
    <xf numFmtId="173" fontId="60" fillId="0" borderId="10" xfId="42" applyFont="1" applyBorder="1" applyAlignment="1">
      <alignment horizontal="center"/>
    </xf>
    <xf numFmtId="0" fontId="0" fillId="0" borderId="17" xfId="0" applyBorder="1" applyAlignment="1">
      <alignment/>
    </xf>
    <xf numFmtId="49" fontId="60" fillId="0" borderId="10" xfId="42" applyNumberFormat="1" applyFont="1" applyBorder="1" applyAlignment="1">
      <alignment horizontal="center"/>
    </xf>
    <xf numFmtId="2" fontId="60" fillId="0" borderId="10" xfId="42" applyNumberFormat="1" applyFont="1" applyBorder="1" applyAlignment="1">
      <alignment horizontal="center"/>
    </xf>
    <xf numFmtId="2" fontId="60" fillId="0" borderId="15" xfId="42" applyNumberFormat="1" applyFont="1" applyBorder="1" applyAlignment="1">
      <alignment horizontal="center"/>
    </xf>
    <xf numFmtId="49" fontId="60" fillId="0" borderId="0" xfId="42" applyNumberFormat="1" applyFont="1" applyBorder="1" applyAlignment="1">
      <alignment horizontal="center"/>
    </xf>
    <xf numFmtId="2" fontId="60" fillId="0" borderId="0" xfId="42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60" fillId="0" borderId="10" xfId="42" applyNumberFormat="1" applyFont="1" applyBorder="1" applyAlignment="1">
      <alignment horizontal="right"/>
    </xf>
    <xf numFmtId="49" fontId="60" fillId="0" borderId="15" xfId="42" applyNumberFormat="1" applyFont="1" applyBorder="1" applyAlignment="1">
      <alignment horizontal="right"/>
    </xf>
    <xf numFmtId="2" fontId="60" fillId="0" borderId="15" xfId="42" applyNumberFormat="1" applyFont="1" applyBorder="1" applyAlignment="1">
      <alignment horizontal="right"/>
    </xf>
    <xf numFmtId="2" fontId="60" fillId="0" borderId="15" xfId="0" applyNumberFormat="1" applyFont="1" applyBorder="1" applyAlignment="1">
      <alignment horizontal="right"/>
    </xf>
    <xf numFmtId="173" fontId="60" fillId="0" borderId="10" xfId="42" applyFont="1" applyBorder="1" applyAlignment="1">
      <alignment horizontal="right"/>
    </xf>
    <xf numFmtId="173" fontId="60" fillId="0" borderId="15" xfId="42" applyFont="1" applyBorder="1" applyAlignment="1">
      <alignment horizontal="right"/>
    </xf>
    <xf numFmtId="2" fontId="60" fillId="0" borderId="10" xfId="42" applyNumberFormat="1" applyFont="1" applyBorder="1" applyAlignment="1">
      <alignment horizontal="right"/>
    </xf>
    <xf numFmtId="2" fontId="60" fillId="0" borderId="10" xfId="0" applyNumberFormat="1" applyFont="1" applyBorder="1" applyAlignment="1">
      <alignment horizontal="right"/>
    </xf>
    <xf numFmtId="43" fontId="60" fillId="0" borderId="10" xfId="42" applyNumberFormat="1" applyFont="1" applyBorder="1" applyAlignment="1">
      <alignment/>
    </xf>
    <xf numFmtId="43" fontId="60" fillId="0" borderId="15" xfId="42" applyNumberFormat="1" applyFont="1" applyBorder="1" applyAlignment="1">
      <alignment horizontal="right"/>
    </xf>
    <xf numFmtId="49" fontId="60" fillId="0" borderId="16" xfId="42" applyNumberFormat="1" applyFont="1" applyBorder="1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63" fillId="0" borderId="2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7" xfId="42" applyNumberFormat="1" applyFont="1" applyBorder="1" applyAlignment="1">
      <alignment horizontal="left"/>
    </xf>
    <xf numFmtId="179" fontId="63" fillId="0" borderId="10" xfId="0" applyNumberFormat="1" applyFont="1" applyBorder="1" applyAlignment="1">
      <alignment horizontal="center"/>
    </xf>
    <xf numFmtId="179" fontId="63" fillId="0" borderId="15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0" fontId="64" fillId="0" borderId="17" xfId="0" applyFont="1" applyBorder="1" applyAlignment="1">
      <alignment horizontal="left"/>
    </xf>
    <xf numFmtId="49" fontId="54" fillId="17" borderId="10" xfId="0" applyNumberFormat="1" applyFont="1" applyFill="1" applyBorder="1" applyAlignment="1">
      <alignment horizontal="right"/>
    </xf>
    <xf numFmtId="0" fontId="64" fillId="17" borderId="10" xfId="0" applyFont="1" applyFill="1" applyBorder="1" applyAlignment="1">
      <alignment/>
    </xf>
    <xf numFmtId="179" fontId="54" fillId="17" borderId="10" xfId="0" applyNumberFormat="1" applyFont="1" applyFill="1" applyBorder="1" applyAlignment="1">
      <alignment/>
    </xf>
    <xf numFmtId="179" fontId="54" fillId="17" borderId="15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54" fillId="0" borderId="19" xfId="0" applyFont="1" applyBorder="1" applyAlignment="1">
      <alignment/>
    </xf>
    <xf numFmtId="179" fontId="54" fillId="0" borderId="19" xfId="0" applyNumberFormat="1" applyFont="1" applyBorder="1" applyAlignment="1">
      <alignment/>
    </xf>
    <xf numFmtId="179" fontId="54" fillId="0" borderId="22" xfId="0" applyNumberFormat="1" applyFon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54" fillId="0" borderId="20" xfId="0" applyFont="1" applyBorder="1" applyAlignment="1">
      <alignment/>
    </xf>
    <xf numFmtId="179" fontId="54" fillId="0" borderId="10" xfId="0" applyNumberFormat="1" applyFont="1" applyBorder="1" applyAlignment="1">
      <alignment/>
    </xf>
    <xf numFmtId="179" fontId="54" fillId="0" borderId="15" xfId="0" applyNumberFormat="1" applyFont="1" applyBorder="1" applyAlignment="1">
      <alignment/>
    </xf>
    <xf numFmtId="0" fontId="0" fillId="0" borderId="20" xfId="0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179" fontId="0" fillId="0" borderId="15" xfId="0" applyNumberFormat="1" applyBorder="1" applyAlignment="1">
      <alignment/>
    </xf>
    <xf numFmtId="0" fontId="32" fillId="33" borderId="2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179" fontId="32" fillId="33" borderId="10" xfId="0" applyNumberFormat="1" applyFont="1" applyFill="1" applyBorder="1" applyAlignment="1">
      <alignment/>
    </xf>
    <xf numFmtId="179" fontId="32" fillId="33" borderId="15" xfId="0" applyNumberFormat="1" applyFont="1" applyFill="1" applyBorder="1" applyAlignment="1">
      <alignment/>
    </xf>
    <xf numFmtId="180" fontId="54" fillId="0" borderId="15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0" fontId="65" fillId="0" borderId="20" xfId="0" applyFont="1" applyBorder="1" applyAlignment="1">
      <alignment/>
    </xf>
    <xf numFmtId="0" fontId="0" fillId="0" borderId="10" xfId="0" applyBorder="1" applyAlignment="1">
      <alignment wrapText="1"/>
    </xf>
    <xf numFmtId="179" fontId="0" fillId="0" borderId="10" xfId="0" applyNumberFormat="1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17" borderId="20" xfId="0" applyFill="1" applyBorder="1" applyAlignment="1">
      <alignment/>
    </xf>
    <xf numFmtId="0" fontId="54" fillId="17" borderId="10" xfId="0" applyFont="1" applyFill="1" applyBorder="1" applyAlignment="1">
      <alignment/>
    </xf>
    <xf numFmtId="179" fontId="0" fillId="17" borderId="15" xfId="0" applyNumberFormat="1" applyFill="1" applyBorder="1" applyAlignment="1">
      <alignment/>
    </xf>
    <xf numFmtId="179" fontId="0" fillId="17" borderId="10" xfId="0" applyNumberFormat="1" applyFill="1" applyBorder="1" applyAlignment="1">
      <alignment/>
    </xf>
    <xf numFmtId="179" fontId="54" fillId="0" borderId="10" xfId="0" applyNumberFormat="1" applyFont="1" applyBorder="1" applyAlignment="1">
      <alignment horizontal="right"/>
    </xf>
    <xf numFmtId="179" fontId="54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5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1" fillId="0" borderId="23" xfId="0" applyFont="1" applyBorder="1" applyAlignment="1">
      <alignment/>
    </xf>
    <xf numFmtId="0" fontId="68" fillId="0" borderId="24" xfId="0" applyFont="1" applyBorder="1" applyAlignment="1">
      <alignment/>
    </xf>
    <xf numFmtId="0" fontId="0" fillId="0" borderId="24" xfId="0" applyBorder="1" applyAlignment="1">
      <alignment/>
    </xf>
    <xf numFmtId="0" fontId="54" fillId="0" borderId="23" xfId="0" applyFont="1" applyBorder="1" applyAlignment="1">
      <alignment/>
    </xf>
    <xf numFmtId="0" fontId="54" fillId="0" borderId="25" xfId="0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9" xfId="0" applyFont="1" applyBorder="1" applyAlignment="1">
      <alignment horizontal="center"/>
    </xf>
    <xf numFmtId="0" fontId="63" fillId="0" borderId="19" xfId="0" applyFont="1" applyBorder="1" applyAlignment="1">
      <alignment horizontal="center" wrapText="1"/>
    </xf>
    <xf numFmtId="0" fontId="63" fillId="0" borderId="22" xfId="0" applyFont="1" applyBorder="1" applyAlignment="1">
      <alignment horizontal="center" wrapText="1"/>
    </xf>
    <xf numFmtId="0" fontId="54" fillId="19" borderId="20" xfId="0" applyFont="1" applyFill="1" applyBorder="1" applyAlignment="1">
      <alignment/>
    </xf>
    <xf numFmtId="0" fontId="54" fillId="19" borderId="16" xfId="0" applyFont="1" applyFill="1" applyBorder="1" applyAlignment="1">
      <alignment/>
    </xf>
    <xf numFmtId="0" fontId="54" fillId="19" borderId="10" xfId="0" applyFont="1" applyFill="1" applyBorder="1" applyAlignment="1">
      <alignment horizontal="center"/>
    </xf>
    <xf numFmtId="0" fontId="63" fillId="19" borderId="10" xfId="0" applyFont="1" applyFill="1" applyBorder="1" applyAlignment="1">
      <alignment horizontal="center"/>
    </xf>
    <xf numFmtId="0" fontId="63" fillId="19" borderId="15" xfId="0" applyFont="1" applyFill="1" applyBorder="1" applyAlignment="1">
      <alignment horizontal="center"/>
    </xf>
    <xf numFmtId="0" fontId="63" fillId="19" borderId="15" xfId="0" applyFont="1" applyFill="1" applyBorder="1" applyAlignment="1">
      <alignment horizontal="center" wrapText="1"/>
    </xf>
    <xf numFmtId="0" fontId="63" fillId="19" borderId="10" xfId="0" applyFont="1" applyFill="1" applyBorder="1" applyAlignment="1">
      <alignment horizontal="center" wrapText="1"/>
    </xf>
    <xf numFmtId="0" fontId="54" fillId="19" borderId="20" xfId="0" applyFont="1" applyFill="1" applyBorder="1" applyAlignment="1">
      <alignment wrapText="1"/>
    </xf>
    <xf numFmtId="0" fontId="54" fillId="19" borderId="16" xfId="0" applyFont="1" applyFill="1" applyBorder="1" applyAlignment="1">
      <alignment wrapText="1"/>
    </xf>
    <xf numFmtId="0" fontId="54" fillId="19" borderId="10" xfId="0" applyFont="1" applyFill="1" applyBorder="1" applyAlignment="1">
      <alignment horizontal="center" wrapText="1"/>
    </xf>
    <xf numFmtId="0" fontId="69" fillId="41" borderId="20" xfId="0" applyNumberFormat="1" applyFont="1" applyFill="1" applyBorder="1" applyAlignment="1">
      <alignment/>
    </xf>
    <xf numFmtId="179" fontId="43" fillId="41" borderId="10" xfId="0" applyNumberFormat="1" applyFont="1" applyFill="1" applyBorder="1" applyAlignment="1">
      <alignment horizontal="right"/>
    </xf>
    <xf numFmtId="173" fontId="43" fillId="41" borderId="15" xfId="42" applyFont="1" applyFill="1" applyBorder="1" applyAlignment="1">
      <alignment horizontal="right" wrapText="1"/>
    </xf>
    <xf numFmtId="173" fontId="43" fillId="41" borderId="15" xfId="42" applyFont="1" applyFill="1" applyBorder="1" applyAlignment="1">
      <alignment horizontal="center" wrapText="1"/>
    </xf>
    <xf numFmtId="173" fontId="43" fillId="41" borderId="10" xfId="42" applyFont="1" applyFill="1" applyBorder="1" applyAlignment="1">
      <alignment horizontal="center" wrapText="1"/>
    </xf>
    <xf numFmtId="181" fontId="43" fillId="17" borderId="20" xfId="0" applyNumberFormat="1" applyFont="1" applyFill="1" applyBorder="1" applyAlignment="1">
      <alignment/>
    </xf>
    <xf numFmtId="0" fontId="43" fillId="17" borderId="16" xfId="0" applyFont="1" applyFill="1" applyBorder="1" applyAlignment="1">
      <alignment/>
    </xf>
    <xf numFmtId="0" fontId="40" fillId="17" borderId="10" xfId="0" applyFont="1" applyFill="1" applyBorder="1" applyAlignment="1">
      <alignment/>
    </xf>
    <xf numFmtId="179" fontId="43" fillId="17" borderId="10" xfId="0" applyNumberFormat="1" applyFont="1" applyFill="1" applyBorder="1" applyAlignment="1">
      <alignment horizontal="right"/>
    </xf>
    <xf numFmtId="179" fontId="43" fillId="17" borderId="15" xfId="0" applyNumberFormat="1" applyFont="1" applyFill="1" applyBorder="1" applyAlignment="1">
      <alignment/>
    </xf>
    <xf numFmtId="179" fontId="43" fillId="17" borderId="10" xfId="0" applyNumberFormat="1" applyFont="1" applyFill="1" applyBorder="1" applyAlignment="1">
      <alignment/>
    </xf>
    <xf numFmtId="0" fontId="54" fillId="42" borderId="20" xfId="0" applyFont="1" applyFill="1" applyBorder="1" applyAlignment="1">
      <alignment/>
    </xf>
    <xf numFmtId="0" fontId="54" fillId="42" borderId="16" xfId="0" applyFont="1" applyFill="1" applyBorder="1" applyAlignment="1">
      <alignment/>
    </xf>
    <xf numFmtId="0" fontId="54" fillId="42" borderId="10" xfId="0" applyFont="1" applyFill="1" applyBorder="1" applyAlignment="1">
      <alignment/>
    </xf>
    <xf numFmtId="179" fontId="54" fillId="42" borderId="10" xfId="0" applyNumberFormat="1" applyFont="1" applyFill="1" applyBorder="1" applyAlignment="1">
      <alignment horizontal="right"/>
    </xf>
    <xf numFmtId="179" fontId="54" fillId="42" borderId="15" xfId="0" applyNumberFormat="1" applyFont="1" applyFill="1" applyBorder="1" applyAlignment="1">
      <alignment/>
    </xf>
    <xf numFmtId="179" fontId="54" fillId="42" borderId="10" xfId="0" applyNumberFormat="1" applyFont="1" applyFill="1" applyBorder="1" applyAlignment="1">
      <alignment/>
    </xf>
    <xf numFmtId="0" fontId="0" fillId="43" borderId="20" xfId="0" applyFill="1" applyBorder="1" applyAlignment="1">
      <alignment/>
    </xf>
    <xf numFmtId="0" fontId="54" fillId="43" borderId="16" xfId="0" applyFont="1" applyFill="1" applyBorder="1" applyAlignment="1">
      <alignment/>
    </xf>
    <xf numFmtId="0" fontId="54" fillId="43" borderId="10" xfId="0" applyFont="1" applyFill="1" applyBorder="1" applyAlignment="1">
      <alignment/>
    </xf>
    <xf numFmtId="179" fontId="0" fillId="43" borderId="10" xfId="0" applyNumberFormat="1" applyFill="1" applyBorder="1" applyAlignment="1">
      <alignment horizontal="right"/>
    </xf>
    <xf numFmtId="179" fontId="0" fillId="43" borderId="15" xfId="0" applyNumberFormat="1" applyFill="1" applyBorder="1" applyAlignment="1">
      <alignment horizontal="right"/>
    </xf>
    <xf numFmtId="179" fontId="0" fillId="43" borderId="15" xfId="0" applyNumberFormat="1" applyFill="1" applyBorder="1" applyAlignment="1">
      <alignment/>
    </xf>
    <xf numFmtId="179" fontId="0" fillId="43" borderId="10" xfId="0" applyNumberFormat="1" applyFill="1" applyBorder="1" applyAlignment="1">
      <alignment/>
    </xf>
    <xf numFmtId="0" fontId="38" fillId="0" borderId="10" xfId="0" applyFont="1" applyBorder="1" applyAlignment="1">
      <alignment/>
    </xf>
    <xf numFmtId="179" fontId="0" fillId="0" borderId="10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0" fontId="0" fillId="0" borderId="14" xfId="0" applyBorder="1" applyAlignment="1">
      <alignment/>
    </xf>
    <xf numFmtId="179" fontId="0" fillId="0" borderId="19" xfId="0" applyNumberFormat="1" applyBorder="1" applyAlignment="1">
      <alignment/>
    </xf>
    <xf numFmtId="180" fontId="0" fillId="0" borderId="15" xfId="0" applyNumberFormat="1" applyBorder="1" applyAlignment="1">
      <alignment horizontal="right"/>
    </xf>
    <xf numFmtId="180" fontId="0" fillId="0" borderId="10" xfId="0" applyNumberFormat="1" applyBorder="1" applyAlignment="1">
      <alignment/>
    </xf>
    <xf numFmtId="180" fontId="54" fillId="42" borderId="10" xfId="0" applyNumberFormat="1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5" xfId="0" applyFill="1" applyBorder="1" applyAlignment="1">
      <alignment/>
    </xf>
    <xf numFmtId="179" fontId="54" fillId="0" borderId="15" xfId="0" applyNumberFormat="1" applyFont="1" applyBorder="1" applyAlignment="1">
      <alignment horizontal="right"/>
    </xf>
    <xf numFmtId="179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left" vertical="top"/>
    </xf>
    <xf numFmtId="0" fontId="43" fillId="17" borderId="20" xfId="0" applyFont="1" applyFill="1" applyBorder="1" applyAlignment="1">
      <alignment/>
    </xf>
    <xf numFmtId="179" fontId="40" fillId="17" borderId="10" xfId="0" applyNumberFormat="1" applyFont="1" applyFill="1" applyBorder="1" applyAlignment="1">
      <alignment/>
    </xf>
    <xf numFmtId="180" fontId="40" fillId="17" borderId="10" xfId="0" applyNumberFormat="1" applyFont="1" applyFill="1" applyBorder="1" applyAlignment="1">
      <alignment/>
    </xf>
    <xf numFmtId="179" fontId="40" fillId="17" borderId="15" xfId="0" applyNumberFormat="1" applyFont="1" applyFill="1" applyBorder="1" applyAlignment="1">
      <alignment/>
    </xf>
    <xf numFmtId="0" fontId="32" fillId="8" borderId="20" xfId="0" applyFont="1" applyFill="1" applyBorder="1" applyAlignment="1">
      <alignment/>
    </xf>
    <xf numFmtId="0" fontId="32" fillId="8" borderId="16" xfId="0" applyFont="1" applyFill="1" applyBorder="1" applyAlignment="1">
      <alignment/>
    </xf>
    <xf numFmtId="0" fontId="38" fillId="8" borderId="10" xfId="0" applyFont="1" applyFill="1" applyBorder="1" applyAlignment="1">
      <alignment/>
    </xf>
    <xf numFmtId="179" fontId="32" fillId="8" borderId="10" xfId="0" applyNumberFormat="1" applyFont="1" applyFill="1" applyBorder="1" applyAlignment="1">
      <alignment/>
    </xf>
    <xf numFmtId="179" fontId="32" fillId="8" borderId="15" xfId="0" applyNumberFormat="1" applyFont="1" applyFill="1" applyBorder="1" applyAlignment="1">
      <alignment/>
    </xf>
    <xf numFmtId="0" fontId="32" fillId="43" borderId="20" xfId="0" applyFont="1" applyFill="1" applyBorder="1" applyAlignment="1">
      <alignment/>
    </xf>
    <xf numFmtId="0" fontId="32" fillId="43" borderId="15" xfId="0" applyFont="1" applyFill="1" applyBorder="1" applyAlignment="1">
      <alignment/>
    </xf>
    <xf numFmtId="0" fontId="32" fillId="43" borderId="16" xfId="0" applyFont="1" applyFill="1" applyBorder="1" applyAlignment="1">
      <alignment/>
    </xf>
    <xf numFmtId="179" fontId="38" fillId="43" borderId="10" xfId="0" applyNumberFormat="1" applyFont="1" applyFill="1" applyBorder="1" applyAlignment="1">
      <alignment/>
    </xf>
    <xf numFmtId="179" fontId="38" fillId="43" borderId="15" xfId="0" applyNumberFormat="1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179" fontId="32" fillId="0" borderId="10" xfId="0" applyNumberFormat="1" applyFont="1" applyFill="1" applyBorder="1" applyAlignment="1">
      <alignment/>
    </xf>
    <xf numFmtId="179" fontId="32" fillId="0" borderId="15" xfId="0" applyNumberFormat="1" applyFont="1" applyFill="1" applyBorder="1" applyAlignment="1">
      <alignment/>
    </xf>
    <xf numFmtId="179" fontId="38" fillId="0" borderId="10" xfId="0" applyNumberFormat="1" applyFont="1" applyFill="1" applyBorder="1" applyAlignment="1">
      <alignment/>
    </xf>
    <xf numFmtId="179" fontId="38" fillId="0" borderId="15" xfId="0" applyNumberFormat="1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179" fontId="38" fillId="0" borderId="10" xfId="0" applyNumberFormat="1" applyFont="1" applyFill="1" applyBorder="1" applyAlignment="1">
      <alignment wrapText="1"/>
    </xf>
    <xf numFmtId="0" fontId="32" fillId="43" borderId="17" xfId="0" applyFont="1" applyFill="1" applyBorder="1" applyAlignment="1">
      <alignment horizontal="left" wrapText="1"/>
    </xf>
    <xf numFmtId="0" fontId="54" fillId="43" borderId="20" xfId="0" applyFont="1" applyFill="1" applyBorder="1" applyAlignment="1">
      <alignment/>
    </xf>
    <xf numFmtId="179" fontId="54" fillId="43" borderId="10" xfId="0" applyNumberFormat="1" applyFont="1" applyFill="1" applyBorder="1" applyAlignment="1">
      <alignment/>
    </xf>
    <xf numFmtId="179" fontId="54" fillId="43" borderId="15" xfId="0" applyNumberFormat="1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179" fontId="54" fillId="33" borderId="15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179" fontId="0" fillId="33" borderId="15" xfId="0" applyNumberFormat="1" applyFont="1" applyFill="1" applyBorder="1" applyAlignment="1">
      <alignment/>
    </xf>
    <xf numFmtId="0" fontId="0" fillId="43" borderId="16" xfId="0" applyFill="1" applyBorder="1" applyAlignment="1">
      <alignment/>
    </xf>
    <xf numFmtId="179" fontId="0" fillId="43" borderId="10" xfId="0" applyNumberFormat="1" applyFont="1" applyFill="1" applyBorder="1" applyAlignment="1">
      <alignment/>
    </xf>
    <xf numFmtId="179" fontId="0" fillId="43" borderId="15" xfId="0" applyNumberFormat="1" applyFont="1" applyFill="1" applyBorder="1" applyAlignment="1">
      <alignment/>
    </xf>
    <xf numFmtId="180" fontId="0" fillId="8" borderId="15" xfId="0" applyNumberFormat="1" applyFill="1" applyBorder="1" applyAlignment="1">
      <alignment horizontal="right"/>
    </xf>
    <xf numFmtId="179" fontId="0" fillId="8" borderId="15" xfId="0" applyNumberFormat="1" applyFill="1" applyBorder="1" applyAlignment="1">
      <alignment/>
    </xf>
    <xf numFmtId="180" fontId="54" fillId="0" borderId="10" xfId="44" applyNumberFormat="1" applyFont="1" applyBorder="1" applyAlignment="1">
      <alignment/>
    </xf>
    <xf numFmtId="180" fontId="54" fillId="0" borderId="15" xfId="44" applyNumberFormat="1" applyFont="1" applyBorder="1" applyAlignment="1">
      <alignment/>
    </xf>
    <xf numFmtId="0" fontId="0" fillId="42" borderId="10" xfId="0" applyFill="1" applyBorder="1" applyAlignment="1">
      <alignment/>
    </xf>
    <xf numFmtId="179" fontId="0" fillId="42" borderId="10" xfId="0" applyNumberFormat="1" applyFont="1" applyFill="1" applyBorder="1" applyAlignment="1">
      <alignment/>
    </xf>
    <xf numFmtId="180" fontId="0" fillId="42" borderId="10" xfId="0" applyNumberFormat="1" applyFont="1" applyFill="1" applyBorder="1" applyAlignment="1">
      <alignment/>
    </xf>
    <xf numFmtId="179" fontId="0" fillId="42" borderId="15" xfId="0" applyNumberFormat="1" applyFill="1" applyBorder="1" applyAlignment="1">
      <alignment/>
    </xf>
    <xf numFmtId="0" fontId="32" fillId="42" borderId="16" xfId="0" applyFont="1" applyFill="1" applyBorder="1" applyAlignment="1">
      <alignment/>
    </xf>
    <xf numFmtId="0" fontId="38" fillId="42" borderId="10" xfId="0" applyFont="1" applyFill="1" applyBorder="1" applyAlignment="1">
      <alignment/>
    </xf>
    <xf numFmtId="179" fontId="38" fillId="42" borderId="10" xfId="0" applyNumberFormat="1" applyFont="1" applyFill="1" applyBorder="1" applyAlignment="1">
      <alignment/>
    </xf>
    <xf numFmtId="179" fontId="38" fillId="42" borderId="15" xfId="0" applyNumberFormat="1" applyFont="1" applyFill="1" applyBorder="1" applyAlignment="1">
      <alignment/>
    </xf>
    <xf numFmtId="0" fontId="43" fillId="43" borderId="20" xfId="0" applyFont="1" applyFill="1" applyBorder="1" applyAlignment="1">
      <alignment/>
    </xf>
    <xf numFmtId="0" fontId="40" fillId="43" borderId="10" xfId="0" applyFont="1" applyFill="1" applyBorder="1" applyAlignment="1">
      <alignment/>
    </xf>
    <xf numFmtId="179" fontId="40" fillId="43" borderId="10" xfId="0" applyNumberFormat="1" applyFont="1" applyFill="1" applyBorder="1" applyAlignment="1">
      <alignment/>
    </xf>
    <xf numFmtId="179" fontId="40" fillId="43" borderId="15" xfId="0" applyNumberFormat="1" applyFont="1" applyFill="1" applyBorder="1" applyAlignment="1">
      <alignment/>
    </xf>
    <xf numFmtId="0" fontId="38" fillId="33" borderId="16" xfId="0" applyFont="1" applyFill="1" applyBorder="1" applyAlignment="1">
      <alignment/>
    </xf>
    <xf numFmtId="179" fontId="38" fillId="33" borderId="10" xfId="0" applyNumberFormat="1" applyFont="1" applyFill="1" applyBorder="1" applyAlignment="1">
      <alignment/>
    </xf>
    <xf numFmtId="179" fontId="38" fillId="33" borderId="15" xfId="0" applyNumberFormat="1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179" fontId="0" fillId="42" borderId="15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0" xfId="0" applyFill="1" applyBorder="1" applyAlignment="1">
      <alignment/>
    </xf>
    <xf numFmtId="179" fontId="54" fillId="8" borderId="10" xfId="0" applyNumberFormat="1" applyFont="1" applyFill="1" applyBorder="1" applyAlignment="1">
      <alignment/>
    </xf>
    <xf numFmtId="180" fontId="54" fillId="8" borderId="15" xfId="0" applyNumberFormat="1" applyFont="1" applyFill="1" applyBorder="1" applyAlignment="1">
      <alignment/>
    </xf>
    <xf numFmtId="179" fontId="54" fillId="8" borderId="15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9" fontId="54" fillId="0" borderId="10" xfId="0" applyNumberFormat="1" applyFont="1" applyFill="1" applyBorder="1" applyAlignment="1">
      <alignment/>
    </xf>
    <xf numFmtId="179" fontId="54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179" fontId="0" fillId="33" borderId="15" xfId="0" applyNumberFormat="1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16" xfId="0" applyFill="1" applyBorder="1" applyAlignment="1">
      <alignment/>
    </xf>
    <xf numFmtId="179" fontId="0" fillId="42" borderId="10" xfId="0" applyNumberFormat="1" applyFill="1" applyBorder="1" applyAlignment="1">
      <alignment/>
    </xf>
    <xf numFmtId="0" fontId="40" fillId="17" borderId="20" xfId="0" applyFont="1" applyFill="1" applyBorder="1" applyAlignment="1">
      <alignment/>
    </xf>
    <xf numFmtId="0" fontId="40" fillId="17" borderId="1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9" fontId="0" fillId="0" borderId="18" xfId="0" applyNumberFormat="1" applyBorder="1" applyAlignment="1">
      <alignment/>
    </xf>
    <xf numFmtId="179" fontId="0" fillId="0" borderId="28" xfId="0" applyNumberFormat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18" xfId="0" applyFill="1" applyBorder="1" applyAlignment="1">
      <alignment/>
    </xf>
    <xf numFmtId="179" fontId="0" fillId="43" borderId="18" xfId="0" applyNumberFormat="1" applyFill="1" applyBorder="1" applyAlignment="1">
      <alignment/>
    </xf>
    <xf numFmtId="179" fontId="0" fillId="43" borderId="28" xfId="0" applyNumberFormat="1" applyFill="1" applyBorder="1" applyAlignment="1">
      <alignment/>
    </xf>
    <xf numFmtId="179" fontId="54" fillId="0" borderId="18" xfId="0" applyNumberFormat="1" applyFont="1" applyBorder="1" applyAlignment="1">
      <alignment/>
    </xf>
    <xf numFmtId="179" fontId="54" fillId="0" borderId="28" xfId="0" applyNumberFormat="1" applyFont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79" fontId="54" fillId="33" borderId="18" xfId="0" applyNumberFormat="1" applyFont="1" applyFill="1" applyBorder="1" applyAlignment="1">
      <alignment/>
    </xf>
    <xf numFmtId="179" fontId="0" fillId="33" borderId="18" xfId="0" applyNumberFormat="1" applyFill="1" applyBorder="1" applyAlignment="1">
      <alignment/>
    </xf>
    <xf numFmtId="179" fontId="0" fillId="33" borderId="28" xfId="0" applyNumberFormat="1" applyFill="1" applyBorder="1" applyAlignment="1">
      <alignment/>
    </xf>
    <xf numFmtId="0" fontId="0" fillId="33" borderId="18" xfId="0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31" xfId="0" applyFill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0" fontId="0" fillId="43" borderId="33" xfId="0" applyFill="1" applyBorder="1" applyAlignment="1">
      <alignment/>
    </xf>
    <xf numFmtId="0" fontId="54" fillId="43" borderId="34" xfId="0" applyFont="1" applyFill="1" applyBorder="1" applyAlignment="1">
      <alignment/>
    </xf>
    <xf numFmtId="0" fontId="0" fillId="43" borderId="35" xfId="0" applyFill="1" applyBorder="1" applyAlignment="1">
      <alignment/>
    </xf>
    <xf numFmtId="179" fontId="0" fillId="43" borderId="35" xfId="0" applyNumberFormat="1" applyFill="1" applyBorder="1" applyAlignment="1">
      <alignment/>
    </xf>
    <xf numFmtId="179" fontId="0" fillId="43" borderId="36" xfId="0" applyNumberFormat="1" applyFill="1" applyBorder="1" applyAlignment="1">
      <alignment/>
    </xf>
    <xf numFmtId="179" fontId="0" fillId="0" borderId="18" xfId="0" applyNumberFormat="1" applyFont="1" applyBorder="1" applyAlignment="1">
      <alignment/>
    </xf>
    <xf numFmtId="179" fontId="0" fillId="0" borderId="28" xfId="0" applyNumberFormat="1" applyFont="1" applyBorder="1" applyAlignment="1">
      <alignment/>
    </xf>
    <xf numFmtId="179" fontId="54" fillId="33" borderId="10" xfId="0" applyNumberFormat="1" applyFont="1" applyFill="1" applyBorder="1" applyAlignment="1">
      <alignment wrapText="1"/>
    </xf>
    <xf numFmtId="0" fontId="70" fillId="0" borderId="0" xfId="0" applyFont="1" applyAlignment="1">
      <alignment horizontal="left"/>
    </xf>
    <xf numFmtId="0" fontId="71" fillId="40" borderId="10" xfId="0" applyNumberFormat="1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36" borderId="10" xfId="0" applyNumberFormat="1" applyFont="1" applyFill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38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/>
    </xf>
    <xf numFmtId="0" fontId="54" fillId="0" borderId="12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62" fillId="0" borderId="0" xfId="0" applyFont="1" applyAlignment="1">
      <alignment horizontal="left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1" fillId="41" borderId="15" xfId="0" applyFont="1" applyFill="1" applyBorder="1" applyAlignment="1">
      <alignment horizontal="center"/>
    </xf>
    <xf numFmtId="0" fontId="71" fillId="41" borderId="16" xfId="0" applyFont="1" applyFill="1" applyBorder="1" applyAlignment="1">
      <alignment horizontal="center"/>
    </xf>
    <xf numFmtId="0" fontId="32" fillId="43" borderId="40" xfId="0" applyFont="1" applyFill="1" applyBorder="1" applyAlignment="1">
      <alignment horizontal="left" wrapText="1"/>
    </xf>
    <xf numFmtId="0" fontId="32" fillId="43" borderId="17" xfId="0" applyFont="1" applyFill="1" applyBorder="1" applyAlignment="1">
      <alignment horizontal="left" wrapText="1"/>
    </xf>
    <xf numFmtId="0" fontId="32" fillId="43" borderId="16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130" zoomScaleNormal="130" zoomScalePageLayoutView="0" workbookViewId="0" topLeftCell="A1">
      <selection activeCell="D55" sqref="D55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12.7109375" style="0" customWidth="1"/>
    <col min="4" max="6" width="12.421875" style="0" customWidth="1"/>
    <col min="7" max="8" width="12.57421875" style="0" customWidth="1"/>
    <col min="9" max="9" width="9.57421875" style="4" customWidth="1"/>
    <col min="10" max="10" width="6.421875" style="4" customWidth="1"/>
    <col min="11" max="12" width="7.28125" style="4" customWidth="1"/>
  </cols>
  <sheetData>
    <row r="1" spans="1:6" ht="12.75">
      <c r="A1" s="338" t="s">
        <v>79</v>
      </c>
      <c r="B1" s="339"/>
      <c r="C1" s="1"/>
      <c r="D1" s="2"/>
      <c r="E1" s="2"/>
      <c r="F1" s="2"/>
    </row>
    <row r="2" spans="1:2" ht="12.75">
      <c r="A2" s="338" t="s">
        <v>80</v>
      </c>
      <c r="B2" s="339"/>
    </row>
    <row r="3" spans="1:2" ht="12.75">
      <c r="A3" s="338" t="s">
        <v>81</v>
      </c>
      <c r="B3" s="339"/>
    </row>
    <row r="4" spans="1:8" ht="12.75">
      <c r="A4" s="338" t="s">
        <v>82</v>
      </c>
      <c r="B4" s="339"/>
      <c r="G4" s="4"/>
      <c r="H4" s="4"/>
    </row>
    <row r="5" spans="2:8" ht="12.75">
      <c r="B5" s="9" t="s">
        <v>109</v>
      </c>
      <c r="C5" s="7"/>
      <c r="D5" s="7"/>
      <c r="E5" s="7"/>
      <c r="F5" s="7"/>
      <c r="G5" s="7"/>
      <c r="H5" s="7"/>
    </row>
    <row r="6" spans="2:8" ht="12.75">
      <c r="B6" s="337" t="s">
        <v>86</v>
      </c>
      <c r="C6" s="337"/>
      <c r="D6" s="337"/>
      <c r="E6" s="337"/>
      <c r="F6" s="337"/>
      <c r="G6" s="337"/>
      <c r="H6" s="8"/>
    </row>
    <row r="7" spans="1:12" ht="12.75">
      <c r="A7" s="13">
        <v>10637</v>
      </c>
      <c r="B7" s="14" t="s">
        <v>79</v>
      </c>
      <c r="C7" s="15"/>
      <c r="D7" s="15"/>
      <c r="E7" s="15"/>
      <c r="F7" s="15"/>
      <c r="G7" s="15"/>
      <c r="H7" s="15"/>
      <c r="I7" s="16"/>
      <c r="J7" s="16"/>
      <c r="K7" s="16"/>
      <c r="L7" s="16"/>
    </row>
    <row r="8" spans="1:12" ht="12.75">
      <c r="A8" s="17" t="s">
        <v>76</v>
      </c>
      <c r="B8" s="14" t="s">
        <v>75</v>
      </c>
      <c r="C8" s="15"/>
      <c r="D8" s="15"/>
      <c r="E8" s="15"/>
      <c r="F8" s="15"/>
      <c r="G8" s="15"/>
      <c r="H8" s="15"/>
      <c r="I8" s="16"/>
      <c r="J8" s="16"/>
      <c r="K8" s="16"/>
      <c r="L8" s="16"/>
    </row>
    <row r="9" spans="1:12" ht="12.75">
      <c r="A9" s="13">
        <v>5003</v>
      </c>
      <c r="B9" s="13" t="s">
        <v>67</v>
      </c>
      <c r="C9" s="15"/>
      <c r="D9" s="15"/>
      <c r="E9" s="15"/>
      <c r="F9" s="15"/>
      <c r="G9" s="15"/>
      <c r="H9" s="15"/>
      <c r="I9" s="16"/>
      <c r="J9" s="16"/>
      <c r="K9" s="16"/>
      <c r="L9" s="16"/>
    </row>
    <row r="10" spans="1:12" ht="24">
      <c r="A10" s="18" t="s">
        <v>0</v>
      </c>
      <c r="B10" s="18" t="s">
        <v>0</v>
      </c>
      <c r="C10" s="19" t="s">
        <v>103</v>
      </c>
      <c r="D10" s="20" t="s">
        <v>107</v>
      </c>
      <c r="E10" s="20" t="s">
        <v>87</v>
      </c>
      <c r="F10" s="20" t="s">
        <v>111</v>
      </c>
      <c r="G10" s="19" t="s">
        <v>3</v>
      </c>
      <c r="H10" s="19" t="s">
        <v>3</v>
      </c>
      <c r="I10" s="21" t="s">
        <v>4</v>
      </c>
      <c r="J10" s="21" t="s">
        <v>4</v>
      </c>
      <c r="K10" s="21" t="s">
        <v>4</v>
      </c>
      <c r="L10" s="21" t="s">
        <v>4</v>
      </c>
    </row>
    <row r="11" spans="1:12" ht="12.75">
      <c r="A11" s="22" t="s">
        <v>0</v>
      </c>
      <c r="B11" s="22" t="s">
        <v>0</v>
      </c>
      <c r="C11" s="19">
        <v>2022</v>
      </c>
      <c r="D11" s="19">
        <v>2022</v>
      </c>
      <c r="E11" s="19">
        <v>2022</v>
      </c>
      <c r="F11" s="19">
        <v>2022</v>
      </c>
      <c r="G11" s="19">
        <v>2023</v>
      </c>
      <c r="H11" s="19">
        <v>2024</v>
      </c>
      <c r="I11" s="23" t="s">
        <v>8</v>
      </c>
      <c r="J11" s="23" t="s">
        <v>90</v>
      </c>
      <c r="K11" s="23" t="s">
        <v>89</v>
      </c>
      <c r="L11" s="23" t="s">
        <v>88</v>
      </c>
    </row>
    <row r="12" spans="1:12" ht="12.75">
      <c r="A12" s="22" t="s">
        <v>1</v>
      </c>
      <c r="B12" s="22" t="s">
        <v>2</v>
      </c>
      <c r="C12" s="20" t="s">
        <v>95</v>
      </c>
      <c r="D12" s="19" t="s">
        <v>96</v>
      </c>
      <c r="E12" s="19" t="s">
        <v>97</v>
      </c>
      <c r="F12" s="19" t="s">
        <v>98</v>
      </c>
      <c r="G12" s="19" t="s">
        <v>99</v>
      </c>
      <c r="H12" s="19" t="s">
        <v>100</v>
      </c>
      <c r="I12" s="21" t="s">
        <v>101</v>
      </c>
      <c r="J12" s="23" t="s">
        <v>102</v>
      </c>
      <c r="K12" s="23" t="s">
        <v>104</v>
      </c>
      <c r="L12" s="23" t="s">
        <v>105</v>
      </c>
    </row>
    <row r="13" spans="1:12" ht="15.75">
      <c r="A13" s="336" t="s">
        <v>64</v>
      </c>
      <c r="B13" s="333" t="s">
        <v>0</v>
      </c>
      <c r="C13" s="24"/>
      <c r="D13" s="24"/>
      <c r="E13" s="24"/>
      <c r="F13" s="24"/>
      <c r="G13" s="24"/>
      <c r="H13" s="24"/>
      <c r="I13" s="25"/>
      <c r="J13" s="25"/>
      <c r="K13" s="25"/>
      <c r="L13" s="25"/>
    </row>
    <row r="14" spans="1:15" ht="12.75">
      <c r="A14" s="26" t="s">
        <v>7</v>
      </c>
      <c r="B14" s="26" t="s">
        <v>9</v>
      </c>
      <c r="C14" s="26">
        <f aca="true" t="shared" si="0" ref="C14:H14">C15+C18+C20+C23</f>
        <v>6707612.609999999</v>
      </c>
      <c r="D14" s="26">
        <f t="shared" si="0"/>
        <v>6938687.85</v>
      </c>
      <c r="E14" s="26">
        <f aca="true" t="shared" si="1" ref="E14:E24">F14-D14</f>
        <v>559271.7400000002</v>
      </c>
      <c r="F14" s="26">
        <f t="shared" si="0"/>
        <v>7497959.59</v>
      </c>
      <c r="G14" s="26">
        <f t="shared" si="0"/>
        <v>6533623.75</v>
      </c>
      <c r="H14" s="26">
        <f t="shared" si="0"/>
        <v>6519548.25</v>
      </c>
      <c r="I14" s="27">
        <f aca="true" t="shared" si="2" ref="I14:I26">(D14/C14)*100</f>
        <v>103.44496996823436</v>
      </c>
      <c r="J14" s="27">
        <f>(G14/F14)*100</f>
        <v>87.13868982054623</v>
      </c>
      <c r="K14" s="27">
        <f>(H14/G14)*100</f>
        <v>99.78456824974043</v>
      </c>
      <c r="L14" s="27">
        <f aca="true" t="shared" si="3" ref="L14:L28">(F14/D14)*100</f>
        <v>108.06019455104902</v>
      </c>
      <c r="O14" s="5"/>
    </row>
    <row r="15" spans="1:15" ht="12.75">
      <c r="A15" s="28" t="s">
        <v>12</v>
      </c>
      <c r="B15" s="28" t="s">
        <v>13</v>
      </c>
      <c r="C15" s="28">
        <f>C16+C17</f>
        <v>5572384.67</v>
      </c>
      <c r="D15" s="28">
        <f>D16+D17</f>
        <v>5587461.18</v>
      </c>
      <c r="E15" s="28">
        <f t="shared" si="1"/>
        <v>430296.60000000056</v>
      </c>
      <c r="F15" s="28">
        <f>F16+F17</f>
        <v>6017757.78</v>
      </c>
      <c r="G15" s="28">
        <v>5412275.5</v>
      </c>
      <c r="H15" s="28">
        <v>5398200</v>
      </c>
      <c r="I15" s="12">
        <f t="shared" si="2"/>
        <v>100.27055759594572</v>
      </c>
      <c r="J15" s="12">
        <f>(G15/F15)*100</f>
        <v>89.9384072583925</v>
      </c>
      <c r="K15" s="12">
        <f>(H15/G15)*100</f>
        <v>99.73993378570621</v>
      </c>
      <c r="L15" s="12">
        <f t="shared" si="3"/>
        <v>107.70111122275397</v>
      </c>
      <c r="O15" s="6"/>
    </row>
    <row r="16" spans="1:15" ht="12.75">
      <c r="A16" s="29" t="s">
        <v>14</v>
      </c>
      <c r="B16" s="29" t="s">
        <v>15</v>
      </c>
      <c r="C16" s="29">
        <v>5384280</v>
      </c>
      <c r="D16" s="29">
        <v>5399306.58</v>
      </c>
      <c r="E16" s="29">
        <f t="shared" si="1"/>
        <v>467975.78000000026</v>
      </c>
      <c r="F16" s="29">
        <v>5867282.36</v>
      </c>
      <c r="G16" s="30"/>
      <c r="H16" s="31"/>
      <c r="I16" s="12">
        <f t="shared" si="2"/>
        <v>100.27908243999197</v>
      </c>
      <c r="J16" s="11"/>
      <c r="K16" s="11"/>
      <c r="L16" s="12">
        <f t="shared" si="3"/>
        <v>108.6673311297689</v>
      </c>
      <c r="O16" s="6"/>
    </row>
    <row r="17" spans="1:12" ht="12.75">
      <c r="A17" s="32">
        <v>638</v>
      </c>
      <c r="B17" s="29" t="s">
        <v>69</v>
      </c>
      <c r="C17" s="29">
        <v>188104.67</v>
      </c>
      <c r="D17" s="29">
        <v>188154.6</v>
      </c>
      <c r="E17" s="29">
        <f t="shared" si="1"/>
        <v>-37679.17999999999</v>
      </c>
      <c r="F17" s="29">
        <v>150475.42</v>
      </c>
      <c r="G17" s="29"/>
      <c r="H17" s="31"/>
      <c r="I17" s="12">
        <f t="shared" si="2"/>
        <v>100.02654373227415</v>
      </c>
      <c r="J17" s="11"/>
      <c r="K17" s="11"/>
      <c r="L17" s="12">
        <f t="shared" si="3"/>
        <v>79.97435087954268</v>
      </c>
    </row>
    <row r="18" spans="1:12" ht="12.75">
      <c r="A18" s="28" t="s">
        <v>16</v>
      </c>
      <c r="B18" s="28" t="s">
        <v>17</v>
      </c>
      <c r="C18" s="28">
        <v>159900</v>
      </c>
      <c r="D18" s="28">
        <v>151181.84</v>
      </c>
      <c r="E18" s="28">
        <f t="shared" si="1"/>
        <v>11400</v>
      </c>
      <c r="F18" s="28">
        <f>F19</f>
        <v>162581.84</v>
      </c>
      <c r="G18" s="28">
        <v>157900</v>
      </c>
      <c r="H18" s="28">
        <v>157900</v>
      </c>
      <c r="I18" s="12">
        <f t="shared" si="2"/>
        <v>94.54774233896185</v>
      </c>
      <c r="J18" s="12">
        <f>(G18/F18)*100</f>
        <v>97.12031798877415</v>
      </c>
      <c r="K18" s="12">
        <f>(H18/G18)*100</f>
        <v>100</v>
      </c>
      <c r="L18" s="12">
        <f t="shared" si="3"/>
        <v>107.54058820821338</v>
      </c>
    </row>
    <row r="19" spans="1:12" ht="12.75">
      <c r="A19" s="29" t="s">
        <v>18</v>
      </c>
      <c r="B19" s="29" t="s">
        <v>19</v>
      </c>
      <c r="C19" s="29">
        <v>159900</v>
      </c>
      <c r="D19" s="29">
        <v>151181.84</v>
      </c>
      <c r="E19" s="29">
        <f t="shared" si="1"/>
        <v>11400</v>
      </c>
      <c r="F19" s="29">
        <v>162581.84</v>
      </c>
      <c r="G19" s="29"/>
      <c r="H19" s="31"/>
      <c r="I19" s="12">
        <f t="shared" si="2"/>
        <v>94.54774233896185</v>
      </c>
      <c r="J19" s="11"/>
      <c r="K19" s="11"/>
      <c r="L19" s="12">
        <f t="shared" si="3"/>
        <v>107.54058820821338</v>
      </c>
    </row>
    <row r="20" spans="1:12" ht="12.75">
      <c r="A20" s="28" t="s">
        <v>20</v>
      </c>
      <c r="B20" s="28" t="s">
        <v>21</v>
      </c>
      <c r="C20" s="28">
        <f>C21+C22</f>
        <v>42000</v>
      </c>
      <c r="D20" s="28">
        <f>D21+D22</f>
        <v>56496.990000000005</v>
      </c>
      <c r="E20" s="28">
        <f t="shared" si="1"/>
        <v>4701.979999999996</v>
      </c>
      <c r="F20" s="28">
        <f>F21+F22</f>
        <v>61198.97</v>
      </c>
      <c r="G20" s="28">
        <v>46000</v>
      </c>
      <c r="H20" s="28">
        <v>46000</v>
      </c>
      <c r="I20" s="12">
        <f t="shared" si="2"/>
        <v>134.51664285714287</v>
      </c>
      <c r="J20" s="12">
        <f>(G20/F20)*100</f>
        <v>75.16466371901357</v>
      </c>
      <c r="K20" s="12">
        <f>(H20/G20)*100</f>
        <v>100</v>
      </c>
      <c r="L20" s="12">
        <f t="shared" si="3"/>
        <v>108.32253187293695</v>
      </c>
    </row>
    <row r="21" spans="1:12" ht="12.75">
      <c r="A21" s="29" t="s">
        <v>22</v>
      </c>
      <c r="B21" s="29" t="s">
        <v>23</v>
      </c>
      <c r="C21" s="29">
        <v>17000</v>
      </c>
      <c r="D21" s="29">
        <v>17820.37</v>
      </c>
      <c r="E21" s="29">
        <f t="shared" si="1"/>
        <v>3701.9799999999996</v>
      </c>
      <c r="F21" s="29">
        <v>21522.35</v>
      </c>
      <c r="G21" s="29"/>
      <c r="H21" s="31"/>
      <c r="I21" s="12">
        <f t="shared" si="2"/>
        <v>104.82570588235293</v>
      </c>
      <c r="J21" s="11"/>
      <c r="K21" s="11"/>
      <c r="L21" s="12">
        <f t="shared" si="3"/>
        <v>120.77386720926671</v>
      </c>
    </row>
    <row r="22" spans="1:12" ht="12.75">
      <c r="A22" s="29" t="s">
        <v>24</v>
      </c>
      <c r="B22" s="29" t="s">
        <v>25</v>
      </c>
      <c r="C22" s="29">
        <v>25000</v>
      </c>
      <c r="D22" s="29">
        <v>38676.62</v>
      </c>
      <c r="E22" s="29">
        <f t="shared" si="1"/>
        <v>1000</v>
      </c>
      <c r="F22" s="29">
        <v>39676.62</v>
      </c>
      <c r="G22" s="29"/>
      <c r="H22" s="31"/>
      <c r="I22" s="12">
        <f t="shared" si="2"/>
        <v>154.70648</v>
      </c>
      <c r="J22" s="11"/>
      <c r="K22" s="11"/>
      <c r="L22" s="12">
        <f t="shared" si="3"/>
        <v>102.58554134254751</v>
      </c>
    </row>
    <row r="23" spans="1:12" ht="12.75">
      <c r="A23" s="33">
        <v>67</v>
      </c>
      <c r="B23" s="28" t="s">
        <v>61</v>
      </c>
      <c r="C23" s="28">
        <f>C24</f>
        <v>933327.94</v>
      </c>
      <c r="D23" s="28">
        <f>D24</f>
        <v>1143547.84</v>
      </c>
      <c r="E23" s="28">
        <f t="shared" si="1"/>
        <v>112873.15999999992</v>
      </c>
      <c r="F23" s="28">
        <f>F24</f>
        <v>1256421</v>
      </c>
      <c r="G23" s="28">
        <v>917448.25</v>
      </c>
      <c r="H23" s="28">
        <v>917448.25</v>
      </c>
      <c r="I23" s="12">
        <f t="shared" si="2"/>
        <v>122.52369086904224</v>
      </c>
      <c r="J23" s="12">
        <f>(G23/F23)*100</f>
        <v>73.02076692446242</v>
      </c>
      <c r="K23" s="12">
        <f>(H23/G23)*100</f>
        <v>100</v>
      </c>
      <c r="L23" s="12">
        <f t="shared" si="3"/>
        <v>109.87043620317624</v>
      </c>
    </row>
    <row r="24" spans="1:12" ht="12.75">
      <c r="A24" s="32">
        <v>671</v>
      </c>
      <c r="B24" s="29" t="s">
        <v>62</v>
      </c>
      <c r="C24" s="29">
        <v>933327.94</v>
      </c>
      <c r="D24" s="29">
        <v>1143547.84</v>
      </c>
      <c r="E24" s="29">
        <f t="shared" si="1"/>
        <v>112873.15999999992</v>
      </c>
      <c r="F24" s="29">
        <v>1256421</v>
      </c>
      <c r="G24" s="35"/>
      <c r="H24" s="35"/>
      <c r="I24" s="12">
        <f t="shared" si="2"/>
        <v>122.52369086904224</v>
      </c>
      <c r="J24" s="36"/>
      <c r="K24" s="36"/>
      <c r="L24" s="12">
        <f t="shared" si="3"/>
        <v>109.87043620317624</v>
      </c>
    </row>
    <row r="25" spans="1:12" ht="12.75">
      <c r="A25" s="37">
        <v>7</v>
      </c>
      <c r="B25" s="38" t="s">
        <v>85</v>
      </c>
      <c r="C25" s="39">
        <f>C26</f>
        <v>800</v>
      </c>
      <c r="D25" s="40">
        <f>SUM(D26)</f>
        <v>800</v>
      </c>
      <c r="E25" s="40"/>
      <c r="F25" s="40">
        <f>SUM(F26)</f>
        <v>800</v>
      </c>
      <c r="G25" s="41">
        <f>SUM(G26)</f>
        <v>800</v>
      </c>
      <c r="H25" s="41">
        <f>H26</f>
        <v>800</v>
      </c>
      <c r="I25" s="27">
        <f t="shared" si="2"/>
        <v>100</v>
      </c>
      <c r="J25" s="27">
        <f>(G25/F25)*100</f>
        <v>100</v>
      </c>
      <c r="K25" s="27">
        <f>(H25/G25)*100</f>
        <v>100</v>
      </c>
      <c r="L25" s="27">
        <f t="shared" si="3"/>
        <v>100</v>
      </c>
    </row>
    <row r="26" spans="1:12" ht="12.75">
      <c r="A26" s="33">
        <v>72</v>
      </c>
      <c r="B26" s="28" t="s">
        <v>83</v>
      </c>
      <c r="C26" s="28">
        <f>C27</f>
        <v>800</v>
      </c>
      <c r="D26" s="42">
        <v>800</v>
      </c>
      <c r="E26" s="28">
        <f>F26-D26</f>
        <v>0</v>
      </c>
      <c r="F26" s="42">
        <v>800</v>
      </c>
      <c r="G26" s="43">
        <v>800</v>
      </c>
      <c r="H26" s="43">
        <v>800</v>
      </c>
      <c r="I26" s="12">
        <f t="shared" si="2"/>
        <v>100</v>
      </c>
      <c r="J26" s="12">
        <f>(G26/F26)*100</f>
        <v>100</v>
      </c>
      <c r="K26" s="12">
        <f>(H26/G26)*100</f>
        <v>100</v>
      </c>
      <c r="L26" s="12">
        <f t="shared" si="3"/>
        <v>100</v>
      </c>
    </row>
    <row r="27" spans="1:12" ht="12.75">
      <c r="A27" s="32">
        <v>721</v>
      </c>
      <c r="B27" s="29" t="s">
        <v>84</v>
      </c>
      <c r="C27" s="29">
        <v>800</v>
      </c>
      <c r="D27" s="64">
        <v>800</v>
      </c>
      <c r="E27" s="29">
        <f>F27-D27</f>
        <v>0</v>
      </c>
      <c r="F27" s="64">
        <v>800</v>
      </c>
      <c r="G27" s="43"/>
      <c r="H27" s="43"/>
      <c r="I27" s="10"/>
      <c r="J27" s="10"/>
      <c r="K27" s="34"/>
      <c r="L27" s="12">
        <f t="shared" si="3"/>
        <v>100</v>
      </c>
    </row>
    <row r="28" spans="1:12" ht="12.75">
      <c r="A28" s="340" t="s">
        <v>93</v>
      </c>
      <c r="B28" s="340"/>
      <c r="C28" s="39">
        <f>C14+C25</f>
        <v>6708412.609999999</v>
      </c>
      <c r="D28" s="40">
        <f>D14+D25</f>
        <v>6939487.85</v>
      </c>
      <c r="E28" s="40"/>
      <c r="F28" s="40">
        <f>F14+F25</f>
        <v>7498759.59</v>
      </c>
      <c r="G28" s="41">
        <f>G14+G25</f>
        <v>6534423.75</v>
      </c>
      <c r="H28" s="41">
        <f>H14+H25</f>
        <v>6520348.25</v>
      </c>
      <c r="I28" s="27">
        <f>(D28/C28)*100</f>
        <v>103.4445591443726</v>
      </c>
      <c r="J28" s="27">
        <f>(G28/F28)*100</f>
        <v>87.14006192056092</v>
      </c>
      <c r="K28" s="27">
        <f>(H28/G28)*100</f>
        <v>99.78459462473643</v>
      </c>
      <c r="L28" s="27">
        <f t="shared" si="3"/>
        <v>108.05926535342229</v>
      </c>
    </row>
    <row r="29" spans="1:12" ht="12.75">
      <c r="A29" s="333" t="s">
        <v>65</v>
      </c>
      <c r="B29" s="333" t="s">
        <v>0</v>
      </c>
      <c r="C29" s="24"/>
      <c r="D29" s="24"/>
      <c r="E29" s="24"/>
      <c r="F29" s="24"/>
      <c r="G29" s="24"/>
      <c r="H29" s="24"/>
      <c r="I29" s="25"/>
      <c r="J29" s="25"/>
      <c r="K29" s="25"/>
      <c r="L29" s="25"/>
    </row>
    <row r="30" spans="1:12" ht="12.75">
      <c r="A30" s="26" t="s">
        <v>56</v>
      </c>
      <c r="B30" s="26" t="s">
        <v>57</v>
      </c>
      <c r="C30" s="26">
        <f>C31</f>
        <v>4000</v>
      </c>
      <c r="D30" s="26">
        <f>SUM(D31)</f>
        <v>21390.22</v>
      </c>
      <c r="E30" s="26"/>
      <c r="F30" s="26">
        <f>SUM(F31)</f>
        <v>21390.22</v>
      </c>
      <c r="G30" s="26">
        <f>SUM(G31)</f>
        <v>0</v>
      </c>
      <c r="H30" s="26"/>
      <c r="I30" s="27">
        <f>(D30/C30)*100</f>
        <v>534.7555000000001</v>
      </c>
      <c r="J30" s="27">
        <f>(G30/F30)*100</f>
        <v>0</v>
      </c>
      <c r="K30" s="27"/>
      <c r="L30" s="27">
        <f>(F30/D30)*100</f>
        <v>100</v>
      </c>
    </row>
    <row r="31" spans="1:12" ht="12.75">
      <c r="A31" s="28" t="s">
        <v>58</v>
      </c>
      <c r="B31" s="28" t="s">
        <v>59</v>
      </c>
      <c r="C31" s="28">
        <f>C32+C33</f>
        <v>4000</v>
      </c>
      <c r="D31" s="28">
        <f>SUM(D33)</f>
        <v>21390.22</v>
      </c>
      <c r="E31" s="28">
        <f>F31-D31</f>
        <v>0</v>
      </c>
      <c r="F31" s="28">
        <v>21390.22</v>
      </c>
      <c r="G31" s="28">
        <v>0</v>
      </c>
      <c r="H31" s="28">
        <v>0</v>
      </c>
      <c r="I31" s="12">
        <f>(D31/C31)*100</f>
        <v>534.7555000000001</v>
      </c>
      <c r="J31" s="12">
        <f>(G31/F31)*100</f>
        <v>0</v>
      </c>
      <c r="K31" s="12">
        <v>0</v>
      </c>
      <c r="L31" s="12">
        <f>(F31/D31)*100</f>
        <v>100</v>
      </c>
    </row>
    <row r="32" spans="1:12" ht="12.75">
      <c r="A32" s="45">
        <v>922</v>
      </c>
      <c r="B32" s="29" t="s">
        <v>92</v>
      </c>
      <c r="C32" s="28"/>
      <c r="D32" s="28"/>
      <c r="E32" s="28"/>
      <c r="F32" s="28"/>
      <c r="G32" s="28"/>
      <c r="H32" s="28"/>
      <c r="I32" s="10"/>
      <c r="J32" s="10"/>
      <c r="K32" s="10"/>
      <c r="L32" s="44"/>
    </row>
    <row r="33" spans="1:12" s="3" customFormat="1" ht="12">
      <c r="A33" s="29" t="s">
        <v>60</v>
      </c>
      <c r="B33" s="29" t="s">
        <v>66</v>
      </c>
      <c r="C33" s="28">
        <v>4000</v>
      </c>
      <c r="D33" s="28">
        <v>21390.22</v>
      </c>
      <c r="E33" s="28">
        <f>F33-D33</f>
        <v>0</v>
      </c>
      <c r="F33" s="28">
        <v>21390.22</v>
      </c>
      <c r="G33" s="31"/>
      <c r="H33" s="31"/>
      <c r="I33" s="12">
        <f>(D33/C33)*100</f>
        <v>534.7555000000001</v>
      </c>
      <c r="J33" s="11"/>
      <c r="K33" s="11"/>
      <c r="L33" s="12">
        <f>(F33/D33)*100</f>
        <v>100</v>
      </c>
    </row>
    <row r="34" spans="1:12" ht="12.75">
      <c r="A34" s="46"/>
      <c r="B34" s="47" t="s">
        <v>94</v>
      </c>
      <c r="C34" s="48">
        <f>C14+C25+C30</f>
        <v>6712412.609999999</v>
      </c>
      <c r="D34" s="48">
        <f>D14+D25+D30</f>
        <v>6960878.069999999</v>
      </c>
      <c r="E34" s="65">
        <f>F34-D34</f>
        <v>559271.7400000002</v>
      </c>
      <c r="F34" s="48">
        <f>F14+F25+F30</f>
        <v>7520149.81</v>
      </c>
      <c r="G34" s="49">
        <v>6534423.75</v>
      </c>
      <c r="H34" s="49">
        <f>H28+H30</f>
        <v>6520348.25</v>
      </c>
      <c r="I34" s="50">
        <f>(D34/C34)*100</f>
        <v>103.70158204562459</v>
      </c>
      <c r="J34" s="50">
        <f>(G34/F34)*100</f>
        <v>86.89220181904861</v>
      </c>
      <c r="K34" s="50">
        <f>(H34/G34)*100</f>
        <v>99.78459462473643</v>
      </c>
      <c r="L34" s="50">
        <f>(F34/D34)*100</f>
        <v>108.03449987739837</v>
      </c>
    </row>
    <row r="35" spans="1:12" ht="15.75">
      <c r="A35" s="332" t="s">
        <v>63</v>
      </c>
      <c r="B35" s="332"/>
      <c r="C35" s="51"/>
      <c r="D35" s="52"/>
      <c r="E35" s="52"/>
      <c r="F35" s="52"/>
      <c r="G35" s="53"/>
      <c r="H35" s="53"/>
      <c r="I35" s="54"/>
      <c r="J35" s="55"/>
      <c r="K35" s="55"/>
      <c r="L35" s="55"/>
    </row>
    <row r="36" spans="1:12" ht="12.75">
      <c r="A36" s="26" t="s">
        <v>5</v>
      </c>
      <c r="B36" s="26" t="s">
        <v>10</v>
      </c>
      <c r="C36" s="26">
        <f>SUM(C37+C41+C47+C49)</f>
        <v>6495785.11</v>
      </c>
      <c r="D36" s="26">
        <f>D37+D41+D47+D49</f>
        <v>6696634.820000001</v>
      </c>
      <c r="E36" s="26">
        <f>E37+E41+E47+E49</f>
        <v>578953.0299999996</v>
      </c>
      <c r="F36" s="26">
        <f>F37+F41+F47+F49</f>
        <v>7275587.849999999</v>
      </c>
      <c r="G36" s="26">
        <f>SUM(G37+G41+G47+G49)</f>
        <v>6383548.25</v>
      </c>
      <c r="H36" s="26">
        <f>H37+H41+H47+H49</f>
        <v>6383548.25</v>
      </c>
      <c r="I36" s="27">
        <f aca="true" t="shared" si="4" ref="I36:I57">(D36/C36)*100</f>
        <v>103.09200052955572</v>
      </c>
      <c r="J36" s="27">
        <f>(G36/F36)*100</f>
        <v>87.73927800212049</v>
      </c>
      <c r="K36" s="27">
        <f>(H36/G36)*100</f>
        <v>100</v>
      </c>
      <c r="L36" s="27">
        <f aca="true" t="shared" si="5" ref="L36:L57">(F36/D36)*100</f>
        <v>108.6454323038627</v>
      </c>
    </row>
    <row r="37" spans="1:12" ht="12.75">
      <c r="A37" s="28" t="s">
        <v>26</v>
      </c>
      <c r="B37" s="28" t="s">
        <v>27</v>
      </c>
      <c r="C37" s="28">
        <f>SUM(C38:C40)</f>
        <v>4910733.83</v>
      </c>
      <c r="D37" s="28">
        <f>D38+D39+D40</f>
        <v>4911533.830000001</v>
      </c>
      <c r="E37" s="28">
        <f>E38+E39+E40</f>
        <v>357349.2699999996</v>
      </c>
      <c r="F37" s="28">
        <f>F38+F39+F40</f>
        <v>5268883.1</v>
      </c>
      <c r="G37" s="28">
        <v>4811600</v>
      </c>
      <c r="H37" s="28">
        <v>4811600</v>
      </c>
      <c r="I37" s="12">
        <f t="shared" si="4"/>
        <v>100.01629084425457</v>
      </c>
      <c r="J37" s="12">
        <f>(G37/F37)*100</f>
        <v>91.32106195333884</v>
      </c>
      <c r="K37" s="12">
        <f>(H37/G37)*100</f>
        <v>100</v>
      </c>
      <c r="L37" s="12">
        <f t="shared" si="5"/>
        <v>107.27571635193233</v>
      </c>
    </row>
    <row r="38" spans="1:12" ht="12.75">
      <c r="A38" s="29" t="s">
        <v>28</v>
      </c>
      <c r="B38" s="29" t="s">
        <v>29</v>
      </c>
      <c r="C38" s="56">
        <v>3938255.7</v>
      </c>
      <c r="D38" s="56">
        <v>3938770.72</v>
      </c>
      <c r="E38" s="29">
        <f aca="true" t="shared" si="6" ref="E38:E50">F38-D38</f>
        <v>271008.7899999996</v>
      </c>
      <c r="F38" s="56">
        <v>4209779.51</v>
      </c>
      <c r="G38" s="31"/>
      <c r="H38" s="31"/>
      <c r="I38" s="12">
        <f t="shared" si="4"/>
        <v>100.01307736315852</v>
      </c>
      <c r="J38" s="11"/>
      <c r="K38" s="11"/>
      <c r="L38" s="12">
        <f t="shared" si="5"/>
        <v>106.8805424145125</v>
      </c>
    </row>
    <row r="39" spans="1:12" ht="12.75">
      <c r="A39" s="29" t="s">
        <v>30</v>
      </c>
      <c r="B39" s="29" t="s">
        <v>31</v>
      </c>
      <c r="C39" s="56">
        <v>325300</v>
      </c>
      <c r="D39" s="56">
        <v>325500</v>
      </c>
      <c r="E39" s="29">
        <f t="shared" si="6"/>
        <v>13840.210000000021</v>
      </c>
      <c r="F39" s="56">
        <v>339340.21</v>
      </c>
      <c r="G39" s="31"/>
      <c r="H39" s="31"/>
      <c r="I39" s="12">
        <f t="shared" si="4"/>
        <v>100.06148170919151</v>
      </c>
      <c r="J39" s="11"/>
      <c r="K39" s="11"/>
      <c r="L39" s="12">
        <f t="shared" si="5"/>
        <v>104.25198463901691</v>
      </c>
    </row>
    <row r="40" spans="1:12" ht="12.75">
      <c r="A40" s="29" t="s">
        <v>32</v>
      </c>
      <c r="B40" s="29" t="s">
        <v>33</v>
      </c>
      <c r="C40" s="56">
        <v>647178.13</v>
      </c>
      <c r="D40" s="56">
        <v>647263.11</v>
      </c>
      <c r="E40" s="29">
        <f t="shared" si="6"/>
        <v>72500.27000000002</v>
      </c>
      <c r="F40" s="56">
        <v>719763.38</v>
      </c>
      <c r="G40" s="31"/>
      <c r="H40" s="31"/>
      <c r="I40" s="12">
        <f t="shared" si="4"/>
        <v>100.01313085162505</v>
      </c>
      <c r="J40" s="11"/>
      <c r="K40" s="11"/>
      <c r="L40" s="12">
        <f t="shared" si="5"/>
        <v>111.20105083696181</v>
      </c>
    </row>
    <row r="41" spans="1:12" ht="12.75">
      <c r="A41" s="28" t="s">
        <v>34</v>
      </c>
      <c r="B41" s="28" t="s">
        <v>35</v>
      </c>
      <c r="C41" s="28">
        <f>SUM(C42:C46)</f>
        <v>1016019.28</v>
      </c>
      <c r="D41" s="28">
        <f>D42+D43+D44+D45+D46</f>
        <v>1346813.44</v>
      </c>
      <c r="E41" s="28">
        <f>E42+E43+E44+E45+E46</f>
        <v>228946.33</v>
      </c>
      <c r="F41" s="28">
        <f>F42+F43+F44+F46</f>
        <v>1575759.7699999998</v>
      </c>
      <c r="G41" s="28">
        <v>1002916.25</v>
      </c>
      <c r="H41" s="28">
        <v>1002916.25</v>
      </c>
      <c r="I41" s="12">
        <f t="shared" si="4"/>
        <v>132.55786248465677</v>
      </c>
      <c r="J41" s="12">
        <f>(G41/F41)*100</f>
        <v>63.64651954529846</v>
      </c>
      <c r="K41" s="12">
        <f>(H41/G41)*100</f>
        <v>100</v>
      </c>
      <c r="L41" s="12">
        <f t="shared" si="5"/>
        <v>116.99911236407026</v>
      </c>
    </row>
    <row r="42" spans="1:12" ht="12.75">
      <c r="A42" s="29" t="s">
        <v>36</v>
      </c>
      <c r="B42" s="29" t="s">
        <v>37</v>
      </c>
      <c r="C42" s="56">
        <v>177103.03</v>
      </c>
      <c r="D42" s="56">
        <v>178021.83</v>
      </c>
      <c r="E42" s="29">
        <f t="shared" si="6"/>
        <v>183634.68000000002</v>
      </c>
      <c r="F42" s="56">
        <v>361656.51</v>
      </c>
      <c r="G42" s="31"/>
      <c r="H42" s="31"/>
      <c r="I42" s="12">
        <f t="shared" si="4"/>
        <v>100.51879406015809</v>
      </c>
      <c r="J42" s="11"/>
      <c r="K42" s="11"/>
      <c r="L42" s="12">
        <f t="shared" si="5"/>
        <v>203.1528998438001</v>
      </c>
    </row>
    <row r="43" spans="1:12" ht="12.75">
      <c r="A43" s="29" t="s">
        <v>38</v>
      </c>
      <c r="B43" s="29" t="s">
        <v>39</v>
      </c>
      <c r="C43" s="56">
        <v>618100</v>
      </c>
      <c r="D43" s="56">
        <v>790611.5</v>
      </c>
      <c r="E43" s="29">
        <f t="shared" si="6"/>
        <v>37995.09999999998</v>
      </c>
      <c r="F43" s="56">
        <v>828606.6</v>
      </c>
      <c r="G43" s="31"/>
      <c r="H43" s="31"/>
      <c r="I43" s="12">
        <f t="shared" si="4"/>
        <v>127.90996602491506</v>
      </c>
      <c r="J43" s="11"/>
      <c r="K43" s="11"/>
      <c r="L43" s="12">
        <f t="shared" si="5"/>
        <v>104.80578640710388</v>
      </c>
    </row>
    <row r="44" spans="1:12" ht="12.75">
      <c r="A44" s="29" t="s">
        <v>40</v>
      </c>
      <c r="B44" s="29" t="s">
        <v>41</v>
      </c>
      <c r="C44" s="56">
        <v>169660</v>
      </c>
      <c r="D44" s="56">
        <v>327023.86</v>
      </c>
      <c r="E44" s="29">
        <f t="shared" si="6"/>
        <v>1637.2999999999884</v>
      </c>
      <c r="F44" s="56">
        <v>328661.16</v>
      </c>
      <c r="G44" s="31"/>
      <c r="H44" s="31"/>
      <c r="I44" s="12">
        <f t="shared" si="4"/>
        <v>192.75248143345513</v>
      </c>
      <c r="J44" s="11"/>
      <c r="K44" s="11"/>
      <c r="L44" s="12">
        <f t="shared" si="5"/>
        <v>100.50066683207763</v>
      </c>
    </row>
    <row r="45" spans="1:12" ht="12.75">
      <c r="A45" s="57">
        <v>324</v>
      </c>
      <c r="B45" s="29" t="s">
        <v>77</v>
      </c>
      <c r="C45" s="56">
        <v>7000</v>
      </c>
      <c r="D45" s="56">
        <v>7000</v>
      </c>
      <c r="E45" s="29">
        <f t="shared" si="6"/>
        <v>-7000</v>
      </c>
      <c r="F45" s="56">
        <v>0</v>
      </c>
      <c r="G45" s="31"/>
      <c r="H45" s="31"/>
      <c r="I45" s="12">
        <f t="shared" si="4"/>
        <v>100</v>
      </c>
      <c r="J45" s="11"/>
      <c r="K45" s="11"/>
      <c r="L45" s="12">
        <f t="shared" si="5"/>
        <v>0</v>
      </c>
    </row>
    <row r="46" spans="1:12" ht="12.75">
      <c r="A46" s="29" t="s">
        <v>42</v>
      </c>
      <c r="B46" s="29" t="s">
        <v>43</v>
      </c>
      <c r="C46" s="56">
        <v>44156.25</v>
      </c>
      <c r="D46" s="56">
        <v>44156.25</v>
      </c>
      <c r="E46" s="29">
        <f t="shared" si="6"/>
        <v>12679.25</v>
      </c>
      <c r="F46" s="56">
        <v>56835.5</v>
      </c>
      <c r="G46" s="31"/>
      <c r="H46" s="31"/>
      <c r="I46" s="12">
        <f t="shared" si="4"/>
        <v>100</v>
      </c>
      <c r="J46" s="11"/>
      <c r="K46" s="11"/>
      <c r="L46" s="12">
        <f t="shared" si="5"/>
        <v>128.71450813871198</v>
      </c>
    </row>
    <row r="47" spans="1:12" ht="12.75">
      <c r="A47" s="58">
        <v>34</v>
      </c>
      <c r="B47" s="28" t="s">
        <v>70</v>
      </c>
      <c r="C47" s="28">
        <f>SUM(C48)</f>
        <v>5000</v>
      </c>
      <c r="D47" s="59">
        <f>D48</f>
        <v>5000</v>
      </c>
      <c r="E47" s="28">
        <f t="shared" si="6"/>
        <v>4827.879999999999</v>
      </c>
      <c r="F47" s="59">
        <f>F48</f>
        <v>9827.88</v>
      </c>
      <c r="G47" s="59">
        <v>5000</v>
      </c>
      <c r="H47" s="59">
        <v>5000</v>
      </c>
      <c r="I47" s="12">
        <f t="shared" si="4"/>
        <v>100</v>
      </c>
      <c r="J47" s="12">
        <f>(G47/F47)*100</f>
        <v>50.87567206762802</v>
      </c>
      <c r="K47" s="12">
        <f>(H47/G47)*100</f>
        <v>100</v>
      </c>
      <c r="L47" s="12">
        <f t="shared" si="5"/>
        <v>196.55759999999998</v>
      </c>
    </row>
    <row r="48" spans="1:12" ht="12.75">
      <c r="A48" s="32">
        <v>343</v>
      </c>
      <c r="B48" s="29" t="s">
        <v>71</v>
      </c>
      <c r="C48" s="56">
        <v>5000</v>
      </c>
      <c r="D48" s="56">
        <v>5000</v>
      </c>
      <c r="E48" s="29">
        <f t="shared" si="6"/>
        <v>4827.879999999999</v>
      </c>
      <c r="F48" s="56">
        <v>9827.88</v>
      </c>
      <c r="G48" s="31"/>
      <c r="H48" s="31"/>
      <c r="I48" s="12">
        <f t="shared" si="4"/>
        <v>100</v>
      </c>
      <c r="J48" s="11"/>
      <c r="K48" s="11"/>
      <c r="L48" s="12">
        <f t="shared" si="5"/>
        <v>196.55759999999998</v>
      </c>
    </row>
    <row r="49" spans="1:12" ht="12.75">
      <c r="A49" s="33">
        <v>37</v>
      </c>
      <c r="B49" s="28" t="s">
        <v>72</v>
      </c>
      <c r="C49" s="28">
        <f>SUM(C50)</f>
        <v>564032</v>
      </c>
      <c r="D49" s="59">
        <f>D50</f>
        <v>433287.55</v>
      </c>
      <c r="E49" s="28">
        <f t="shared" si="6"/>
        <v>-12170.450000000012</v>
      </c>
      <c r="F49" s="59">
        <f>F50</f>
        <v>421117.1</v>
      </c>
      <c r="G49" s="59">
        <v>564032</v>
      </c>
      <c r="H49" s="59">
        <v>564032</v>
      </c>
      <c r="I49" s="12">
        <f t="shared" si="4"/>
        <v>76.81967512481562</v>
      </c>
      <c r="J49" s="12">
        <f>(G49/F49)*100</f>
        <v>133.93709255691587</v>
      </c>
      <c r="K49" s="12">
        <f>(H49/G49)*100</f>
        <v>100</v>
      </c>
      <c r="L49" s="12">
        <f t="shared" si="5"/>
        <v>97.19113784829497</v>
      </c>
    </row>
    <row r="50" spans="1:12" ht="12.75">
      <c r="A50" s="32">
        <v>372</v>
      </c>
      <c r="B50" s="29" t="s">
        <v>73</v>
      </c>
      <c r="C50" s="56">
        <v>564032</v>
      </c>
      <c r="D50" s="56">
        <v>433287.55</v>
      </c>
      <c r="E50" s="29">
        <f t="shared" si="6"/>
        <v>-12170.450000000012</v>
      </c>
      <c r="F50" s="56">
        <v>421117.1</v>
      </c>
      <c r="G50" s="31"/>
      <c r="H50" s="31"/>
      <c r="I50" s="12">
        <f t="shared" si="4"/>
        <v>76.81967512481562</v>
      </c>
      <c r="J50" s="11"/>
      <c r="K50" s="11"/>
      <c r="L50" s="12">
        <f t="shared" si="5"/>
        <v>97.19113784829497</v>
      </c>
    </row>
    <row r="51" spans="1:12" ht="12.75">
      <c r="A51" s="26" t="s">
        <v>6</v>
      </c>
      <c r="B51" s="26" t="s">
        <v>11</v>
      </c>
      <c r="C51" s="26">
        <f>SUM(C52+C54+C58)</f>
        <v>216627.5</v>
      </c>
      <c r="D51" s="26">
        <f>SUM(D52+D54+D58)</f>
        <v>264243.25</v>
      </c>
      <c r="E51" s="26">
        <f>E54</f>
        <v>-19681.290000000008</v>
      </c>
      <c r="F51" s="26">
        <f>SUM(F52+F54+F58)</f>
        <v>244561.96</v>
      </c>
      <c r="G51" s="26">
        <f>SUM(G52+G54+G58)</f>
        <v>150875.5</v>
      </c>
      <c r="H51" s="26">
        <f>H52+H54</f>
        <v>136800</v>
      </c>
      <c r="I51" s="27">
        <f t="shared" si="4"/>
        <v>121.98047339326725</v>
      </c>
      <c r="J51" s="27">
        <f>(G51/F51)*100</f>
        <v>61.69213723998613</v>
      </c>
      <c r="K51" s="27">
        <f>(H51/G51)*100</f>
        <v>90.67078485241143</v>
      </c>
      <c r="L51" s="27">
        <f t="shared" si="5"/>
        <v>92.55182866544367</v>
      </c>
    </row>
    <row r="52" spans="1:12" ht="12.75">
      <c r="A52" s="28" t="s">
        <v>44</v>
      </c>
      <c r="B52" s="28" t="s">
        <v>45</v>
      </c>
      <c r="C52" s="28">
        <f>SUM(C53)</f>
        <v>2000</v>
      </c>
      <c r="D52" s="28">
        <f>D53</f>
        <v>9500</v>
      </c>
      <c r="E52" s="28">
        <f aca="true" t="shared" si="7" ref="E52:E60">F52-D52</f>
        <v>0</v>
      </c>
      <c r="F52" s="28">
        <f>F53</f>
        <v>9500</v>
      </c>
      <c r="G52" s="28">
        <v>2000</v>
      </c>
      <c r="H52" s="28">
        <v>2000</v>
      </c>
      <c r="I52" s="12">
        <f t="shared" si="4"/>
        <v>475</v>
      </c>
      <c r="J52" s="12">
        <f>(G52/F52)*100</f>
        <v>21.052631578947366</v>
      </c>
      <c r="K52" s="12">
        <f>(H52/G52)*100</f>
        <v>100</v>
      </c>
      <c r="L52" s="12">
        <f t="shared" si="5"/>
        <v>100</v>
      </c>
    </row>
    <row r="53" spans="1:12" ht="12.75">
      <c r="A53" s="29" t="s">
        <v>46</v>
      </c>
      <c r="B53" s="29" t="s">
        <v>47</v>
      </c>
      <c r="C53" s="29">
        <v>2000</v>
      </c>
      <c r="D53" s="29">
        <v>9500</v>
      </c>
      <c r="E53" s="29">
        <f t="shared" si="7"/>
        <v>0</v>
      </c>
      <c r="F53" s="29">
        <v>9500</v>
      </c>
      <c r="G53" s="31"/>
      <c r="H53" s="31"/>
      <c r="I53" s="12">
        <f t="shared" si="4"/>
        <v>475</v>
      </c>
      <c r="J53" s="11"/>
      <c r="K53" s="11"/>
      <c r="L53" s="12">
        <f t="shared" si="5"/>
        <v>100</v>
      </c>
    </row>
    <row r="54" spans="1:12" ht="12.75">
      <c r="A54" s="28" t="s">
        <v>48</v>
      </c>
      <c r="B54" s="28" t="s">
        <v>49</v>
      </c>
      <c r="C54" s="28">
        <f>SUM(C55:C57)</f>
        <v>214627.5</v>
      </c>
      <c r="D54" s="28">
        <f>D55+D56+D57</f>
        <v>254743.25</v>
      </c>
      <c r="E54" s="28">
        <f t="shared" si="7"/>
        <v>-19681.290000000008</v>
      </c>
      <c r="F54" s="28">
        <f>F55+F56+F57</f>
        <v>235061.96</v>
      </c>
      <c r="G54" s="28">
        <v>148875.5</v>
      </c>
      <c r="H54" s="28">
        <v>134800</v>
      </c>
      <c r="I54" s="12">
        <f t="shared" si="4"/>
        <v>118.69087139346077</v>
      </c>
      <c r="J54" s="12">
        <f>(G54/F54)*100</f>
        <v>63.334577827905456</v>
      </c>
      <c r="K54" s="12">
        <f>(H54/G54)*100</f>
        <v>90.54545576673127</v>
      </c>
      <c r="L54" s="12">
        <f t="shared" si="5"/>
        <v>92.27406810582812</v>
      </c>
    </row>
    <row r="55" spans="1:12" ht="12.75">
      <c r="A55" s="57">
        <v>421</v>
      </c>
      <c r="B55" s="29" t="s">
        <v>78</v>
      </c>
      <c r="C55" s="29">
        <v>45000</v>
      </c>
      <c r="D55" s="29">
        <v>45000</v>
      </c>
      <c r="E55" s="29">
        <f t="shared" si="7"/>
        <v>0</v>
      </c>
      <c r="F55" s="29">
        <v>45000</v>
      </c>
      <c r="G55" s="28"/>
      <c r="H55" s="28"/>
      <c r="I55" s="12">
        <f t="shared" si="4"/>
        <v>100</v>
      </c>
      <c r="J55" s="11"/>
      <c r="K55" s="11"/>
      <c r="L55" s="12">
        <f t="shared" si="5"/>
        <v>100</v>
      </c>
    </row>
    <row r="56" spans="1:12" ht="12.75">
      <c r="A56" s="29" t="s">
        <v>50</v>
      </c>
      <c r="B56" s="29" t="s">
        <v>51</v>
      </c>
      <c r="C56" s="29">
        <v>136827.5</v>
      </c>
      <c r="D56" s="29">
        <v>176943.25</v>
      </c>
      <c r="E56" s="29">
        <f t="shared" si="7"/>
        <v>-19681.290000000008</v>
      </c>
      <c r="F56" s="29">
        <v>157261.96</v>
      </c>
      <c r="G56" s="29"/>
      <c r="H56" s="29"/>
      <c r="I56" s="12">
        <f t="shared" si="4"/>
        <v>129.31848495368257</v>
      </c>
      <c r="J56" s="11"/>
      <c r="K56" s="11"/>
      <c r="L56" s="12">
        <f t="shared" si="5"/>
        <v>88.87706086556</v>
      </c>
    </row>
    <row r="57" spans="1:12" ht="12.75">
      <c r="A57" s="32">
        <v>424</v>
      </c>
      <c r="B57" s="29" t="s">
        <v>74</v>
      </c>
      <c r="C57" s="29">
        <v>32800</v>
      </c>
      <c r="D57" s="29">
        <v>32800</v>
      </c>
      <c r="E57" s="29">
        <f t="shared" si="7"/>
        <v>0</v>
      </c>
      <c r="F57" s="29">
        <v>32800</v>
      </c>
      <c r="G57" s="29"/>
      <c r="H57" s="29"/>
      <c r="I57" s="12">
        <f t="shared" si="4"/>
        <v>100</v>
      </c>
      <c r="J57" s="11"/>
      <c r="K57" s="11"/>
      <c r="L57" s="12">
        <f t="shared" si="5"/>
        <v>100</v>
      </c>
    </row>
    <row r="58" spans="1:12" ht="12.75">
      <c r="A58" s="28" t="s">
        <v>52</v>
      </c>
      <c r="B58" s="28" t="s">
        <v>53</v>
      </c>
      <c r="C58" s="28">
        <f>SUM(C59)</f>
        <v>0</v>
      </c>
      <c r="D58" s="28">
        <f>SUM(D59)</f>
        <v>0</v>
      </c>
      <c r="E58" s="28">
        <f t="shared" si="7"/>
        <v>0</v>
      </c>
      <c r="F58" s="28">
        <f>SUM(F59)</f>
        <v>0</v>
      </c>
      <c r="G58" s="28">
        <f>SUM(G59)</f>
        <v>0</v>
      </c>
      <c r="H58" s="28">
        <v>0</v>
      </c>
      <c r="I58" s="12">
        <v>0</v>
      </c>
      <c r="J58" s="12">
        <v>0</v>
      </c>
      <c r="K58" s="12">
        <v>0</v>
      </c>
      <c r="L58" s="12">
        <v>0</v>
      </c>
    </row>
    <row r="59" spans="1:12" ht="12.75">
      <c r="A59" s="29" t="s">
        <v>54</v>
      </c>
      <c r="B59" s="29" t="s">
        <v>55</v>
      </c>
      <c r="C59" s="29">
        <v>0</v>
      </c>
      <c r="D59" s="29">
        <v>0</v>
      </c>
      <c r="E59" s="29">
        <f t="shared" si="7"/>
        <v>0</v>
      </c>
      <c r="F59" s="29">
        <v>0</v>
      </c>
      <c r="G59" s="31"/>
      <c r="H59" s="31"/>
      <c r="I59" s="12">
        <v>0</v>
      </c>
      <c r="J59" s="11"/>
      <c r="K59" s="11"/>
      <c r="L59" s="12">
        <v>0</v>
      </c>
    </row>
    <row r="60" spans="1:12" ht="12.75">
      <c r="A60" s="60"/>
      <c r="B60" s="63" t="s">
        <v>106</v>
      </c>
      <c r="C60" s="61">
        <f>SUM(C36+C51+C58)</f>
        <v>6712412.61</v>
      </c>
      <c r="D60" s="62">
        <f>SUM(D36+D51)</f>
        <v>6960878.070000001</v>
      </c>
      <c r="E60" s="28">
        <f t="shared" si="7"/>
        <v>559271.7399999974</v>
      </c>
      <c r="F60" s="62">
        <f>SUM(F36+F51)</f>
        <v>7520149.809999999</v>
      </c>
      <c r="G60" s="62">
        <f>G36+G51</f>
        <v>6534423.75</v>
      </c>
      <c r="H60" s="62">
        <f>H36+H51</f>
        <v>6520348.25</v>
      </c>
      <c r="I60" s="12">
        <f>(D60/C60)*100</f>
        <v>103.70158204562459</v>
      </c>
      <c r="J60" s="12">
        <f>(G60/F60)*100</f>
        <v>86.89220181904862</v>
      </c>
      <c r="K60" s="12">
        <f>(H60/G60)*100</f>
        <v>99.78459462473643</v>
      </c>
      <c r="L60" s="12">
        <f>(F60/D60)*100</f>
        <v>108.03449987739833</v>
      </c>
    </row>
    <row r="62" spans="1:12" ht="12.75">
      <c r="A62" s="331" t="s">
        <v>108</v>
      </c>
      <c r="B62" s="331"/>
      <c r="G62" s="334" t="s">
        <v>68</v>
      </c>
      <c r="H62" s="334"/>
      <c r="I62" s="335"/>
      <c r="J62" s="335"/>
      <c r="K62" s="335"/>
      <c r="L62"/>
    </row>
    <row r="63" spans="1:2" ht="12.75">
      <c r="A63" s="331" t="s">
        <v>110</v>
      </c>
      <c r="B63" s="331"/>
    </row>
    <row r="64" spans="1:12" ht="12.75">
      <c r="A64" s="331" t="s">
        <v>112</v>
      </c>
      <c r="B64" s="331"/>
      <c r="G64" s="334" t="s">
        <v>91</v>
      </c>
      <c r="H64" s="334"/>
      <c r="I64" s="335"/>
      <c r="J64" s="335"/>
      <c r="K64" s="335"/>
      <c r="L64"/>
    </row>
  </sheetData>
  <sheetProtection/>
  <mergeCells count="14">
    <mergeCell ref="B6:G6"/>
    <mergeCell ref="A1:B1"/>
    <mergeCell ref="A2:B2"/>
    <mergeCell ref="A3:B3"/>
    <mergeCell ref="A4:B4"/>
    <mergeCell ref="A64:B64"/>
    <mergeCell ref="A62:B62"/>
    <mergeCell ref="A28:B28"/>
    <mergeCell ref="A63:B63"/>
    <mergeCell ref="A35:B35"/>
    <mergeCell ref="A29:B29"/>
    <mergeCell ref="G62:K62"/>
    <mergeCell ref="G64:K64"/>
    <mergeCell ref="A13:B13"/>
  </mergeCells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16">
      <selection activeCell="G57" sqref="G57"/>
    </sheetView>
  </sheetViews>
  <sheetFormatPr defaultColWidth="9.140625" defaultRowHeight="12.75"/>
  <cols>
    <col min="6" max="6" width="16.8515625" style="0" customWidth="1"/>
    <col min="7" max="7" width="15.421875" style="0" customWidth="1"/>
    <col min="8" max="8" width="17.421875" style="0" customWidth="1"/>
    <col min="9" max="9" width="16.57421875" style="0" customWidth="1"/>
    <col min="10" max="10" width="15.57421875" style="0" customWidth="1"/>
  </cols>
  <sheetData>
    <row r="2" spans="1:10" ht="12.75">
      <c r="A2" s="341" t="s">
        <v>79</v>
      </c>
      <c r="B2" s="341"/>
      <c r="C2" s="341"/>
      <c r="D2" s="341"/>
      <c r="E2" s="341"/>
      <c r="F2" s="341"/>
      <c r="G2" s="341"/>
      <c r="H2" s="341"/>
      <c r="I2" s="341"/>
      <c r="J2" s="67"/>
    </row>
    <row r="3" spans="1:2" ht="12.75">
      <c r="A3" s="341" t="s">
        <v>80</v>
      </c>
      <c r="B3" s="341"/>
    </row>
    <row r="4" spans="1:3" ht="12.75">
      <c r="A4" s="341" t="s">
        <v>81</v>
      </c>
      <c r="B4" s="341"/>
      <c r="C4" s="341"/>
    </row>
    <row r="5" spans="1:4" ht="12.75">
      <c r="A5" s="341" t="s">
        <v>82</v>
      </c>
      <c r="B5" s="341"/>
      <c r="C5" s="341"/>
      <c r="D5" s="341"/>
    </row>
    <row r="8" spans="1:10" ht="12.75">
      <c r="A8" s="68" t="s">
        <v>113</v>
      </c>
      <c r="B8" s="68"/>
      <c r="C8" s="68"/>
      <c r="D8" s="68"/>
      <c r="E8" s="68"/>
      <c r="F8" s="68"/>
      <c r="G8" s="68"/>
      <c r="H8" s="68"/>
      <c r="I8" s="68"/>
      <c r="J8" s="68"/>
    </row>
    <row r="9" spans="4:8" ht="12.75">
      <c r="D9" s="68" t="s">
        <v>114</v>
      </c>
      <c r="E9" s="68"/>
      <c r="F9" s="68"/>
      <c r="G9" s="68"/>
      <c r="H9" s="68"/>
    </row>
    <row r="10" spans="4:8" ht="12.75">
      <c r="D10" s="342" t="s">
        <v>115</v>
      </c>
      <c r="E10" s="342"/>
      <c r="F10" s="342"/>
      <c r="G10" s="342"/>
      <c r="H10" s="69"/>
    </row>
    <row r="11" ht="13.5" thickBot="1"/>
    <row r="12" spans="1:10" ht="15">
      <c r="A12" s="70" t="s">
        <v>116</v>
      </c>
      <c r="B12" s="343" t="s">
        <v>117</v>
      </c>
      <c r="C12" s="343"/>
      <c r="D12" s="343"/>
      <c r="E12" s="343"/>
      <c r="F12" s="71">
        <v>2022</v>
      </c>
      <c r="G12" s="71" t="s">
        <v>118</v>
      </c>
      <c r="H12" s="71">
        <v>2022</v>
      </c>
      <c r="I12" s="71" t="s">
        <v>119</v>
      </c>
      <c r="J12" s="72" t="s">
        <v>120</v>
      </c>
    </row>
    <row r="13" spans="1:10" ht="30">
      <c r="A13" s="73"/>
      <c r="B13" s="74"/>
      <c r="C13" s="74"/>
      <c r="D13" s="74"/>
      <c r="E13" s="74"/>
      <c r="F13" s="74" t="s">
        <v>121</v>
      </c>
      <c r="G13" s="75" t="s">
        <v>122</v>
      </c>
      <c r="H13" s="75" t="s">
        <v>111</v>
      </c>
      <c r="I13" s="74" t="s">
        <v>3</v>
      </c>
      <c r="J13" s="76" t="s">
        <v>3</v>
      </c>
    </row>
    <row r="14" spans="1:10" ht="15">
      <c r="A14" s="30" t="s">
        <v>95</v>
      </c>
      <c r="B14" s="77" t="s">
        <v>123</v>
      </c>
      <c r="C14" s="77"/>
      <c r="D14" s="78"/>
      <c r="E14" s="79"/>
      <c r="F14" s="30"/>
      <c r="G14" s="30"/>
      <c r="H14" s="80"/>
      <c r="I14" s="80"/>
      <c r="J14" s="30"/>
    </row>
    <row r="15" spans="1:10" ht="12.75">
      <c r="A15" s="30"/>
      <c r="B15" s="344" t="s">
        <v>124</v>
      </c>
      <c r="C15" s="345"/>
      <c r="D15" s="345"/>
      <c r="E15" s="346"/>
      <c r="F15" s="81">
        <v>933327.94</v>
      </c>
      <c r="G15" s="81">
        <v>1143547.84</v>
      </c>
      <c r="H15" s="82">
        <v>1256421</v>
      </c>
      <c r="I15" s="83">
        <v>917448.25</v>
      </c>
      <c r="J15" s="84">
        <v>917448.25</v>
      </c>
    </row>
    <row r="16" spans="1:10" ht="12.75">
      <c r="A16" s="30"/>
      <c r="B16" s="344" t="s">
        <v>125</v>
      </c>
      <c r="C16" s="345"/>
      <c r="D16" s="345"/>
      <c r="E16" s="346"/>
      <c r="F16" s="81">
        <v>933327.94</v>
      </c>
      <c r="G16" s="81">
        <v>1142306.91</v>
      </c>
      <c r="H16" s="82">
        <v>1255180.07</v>
      </c>
      <c r="I16" s="82">
        <v>917448.25</v>
      </c>
      <c r="J16" s="81">
        <v>917448.25</v>
      </c>
    </row>
    <row r="17" spans="1:10" ht="12.75">
      <c r="A17" s="80"/>
      <c r="B17" s="85" t="s">
        <v>126</v>
      </c>
      <c r="C17" s="85"/>
      <c r="D17" s="85"/>
      <c r="E17" s="85"/>
      <c r="F17" s="103">
        <v>0</v>
      </c>
      <c r="G17" s="104">
        <v>-1240.93</v>
      </c>
      <c r="H17" s="105">
        <v>-1240.93</v>
      </c>
      <c r="I17" s="99">
        <v>0</v>
      </c>
      <c r="J17" s="103">
        <v>0</v>
      </c>
    </row>
    <row r="18" ht="12.75">
      <c r="J18" s="30"/>
    </row>
    <row r="19" spans="1:10" ht="15">
      <c r="A19" s="30" t="s">
        <v>97</v>
      </c>
      <c r="B19" s="77" t="s">
        <v>127</v>
      </c>
      <c r="C19" s="77"/>
      <c r="D19" s="78"/>
      <c r="E19" s="79"/>
      <c r="F19" s="30"/>
      <c r="G19" s="30"/>
      <c r="H19" s="80"/>
      <c r="I19" s="80"/>
      <c r="J19" s="30"/>
    </row>
    <row r="20" spans="1:10" ht="12.75">
      <c r="A20" s="30"/>
      <c r="B20" s="344" t="s">
        <v>124</v>
      </c>
      <c r="C20" s="345"/>
      <c r="D20" s="345"/>
      <c r="E20" s="346"/>
      <c r="F20" s="84">
        <v>17000</v>
      </c>
      <c r="G20" s="84">
        <v>17820.37</v>
      </c>
      <c r="H20" s="83">
        <v>21522.35</v>
      </c>
      <c r="I20" s="83">
        <v>17000</v>
      </c>
      <c r="J20" s="84">
        <v>17000</v>
      </c>
    </row>
    <row r="21" spans="1:10" ht="12.75">
      <c r="A21" s="30"/>
      <c r="B21" s="344" t="s">
        <v>125</v>
      </c>
      <c r="C21" s="345"/>
      <c r="D21" s="345"/>
      <c r="E21" s="346"/>
      <c r="F21" s="84">
        <v>17000</v>
      </c>
      <c r="G21" s="84">
        <v>18002</v>
      </c>
      <c r="H21" s="83">
        <v>22501.98</v>
      </c>
      <c r="I21" s="83">
        <v>17000</v>
      </c>
      <c r="J21" s="84">
        <v>17000</v>
      </c>
    </row>
    <row r="22" spans="1:10" ht="12.75">
      <c r="A22" s="80"/>
      <c r="B22" s="85" t="s">
        <v>126</v>
      </c>
      <c r="C22" s="85"/>
      <c r="D22" s="85"/>
      <c r="E22" s="85"/>
      <c r="F22" s="103">
        <v>0</v>
      </c>
      <c r="G22" s="102">
        <v>979.63</v>
      </c>
      <c r="H22" s="98">
        <v>979.63</v>
      </c>
      <c r="I22" s="98">
        <v>0</v>
      </c>
      <c r="J22" s="102">
        <v>0</v>
      </c>
    </row>
    <row r="23" ht="12.75">
      <c r="J23" s="30"/>
    </row>
    <row r="24" spans="1:10" ht="15">
      <c r="A24" s="30" t="s">
        <v>98</v>
      </c>
      <c r="B24" s="77" t="s">
        <v>128</v>
      </c>
      <c r="C24" s="77"/>
      <c r="D24" s="78"/>
      <c r="E24" s="79"/>
      <c r="F24" s="30"/>
      <c r="G24" s="30"/>
      <c r="H24" s="80"/>
      <c r="I24" s="80"/>
      <c r="J24" s="30"/>
    </row>
    <row r="25" spans="1:10" ht="12.75">
      <c r="A25" s="30"/>
      <c r="B25" s="344" t="s">
        <v>124</v>
      </c>
      <c r="C25" s="345"/>
      <c r="D25" s="345"/>
      <c r="E25" s="346"/>
      <c r="F25" s="81">
        <v>159900</v>
      </c>
      <c r="G25" s="81">
        <v>151181.84</v>
      </c>
      <c r="H25" s="82">
        <v>162581.84</v>
      </c>
      <c r="I25" s="82">
        <v>157900</v>
      </c>
      <c r="J25" s="81">
        <v>157900</v>
      </c>
    </row>
    <row r="26" spans="1:10" ht="12.75">
      <c r="A26" s="30"/>
      <c r="B26" s="344" t="s">
        <v>125</v>
      </c>
      <c r="C26" s="345"/>
      <c r="D26" s="345"/>
      <c r="E26" s="346"/>
      <c r="F26" s="81">
        <v>159900</v>
      </c>
      <c r="G26" s="81">
        <v>159900</v>
      </c>
      <c r="H26" s="82">
        <v>171300</v>
      </c>
      <c r="I26" s="82">
        <v>157900</v>
      </c>
      <c r="J26" s="81">
        <v>157900</v>
      </c>
    </row>
    <row r="27" spans="1:10" ht="12.75">
      <c r="A27" s="80"/>
      <c r="B27" s="85" t="s">
        <v>126</v>
      </c>
      <c r="C27" s="85"/>
      <c r="D27" s="85"/>
      <c r="E27" s="85"/>
      <c r="F27" s="103">
        <v>0</v>
      </c>
      <c r="G27" s="84">
        <v>8718.16</v>
      </c>
      <c r="H27" s="83">
        <v>8718.16</v>
      </c>
      <c r="I27" s="99">
        <v>0</v>
      </c>
      <c r="J27" s="103">
        <v>0</v>
      </c>
    </row>
    <row r="28" ht="12.75">
      <c r="J28" s="30"/>
    </row>
    <row r="29" spans="1:10" ht="15">
      <c r="A29" s="30" t="s">
        <v>99</v>
      </c>
      <c r="B29" s="77" t="s">
        <v>129</v>
      </c>
      <c r="C29" s="77"/>
      <c r="D29" s="78"/>
      <c r="E29" s="79"/>
      <c r="F29" s="30"/>
      <c r="G29" s="30"/>
      <c r="H29" s="80"/>
      <c r="I29" s="80"/>
      <c r="J29" s="30"/>
    </row>
    <row r="30" spans="1:10" ht="12.75">
      <c r="A30" s="30"/>
      <c r="B30" s="344" t="s">
        <v>124</v>
      </c>
      <c r="C30" s="345"/>
      <c r="D30" s="345"/>
      <c r="E30" s="346"/>
      <c r="F30" s="81">
        <v>5572384.67</v>
      </c>
      <c r="G30" s="81">
        <v>5587461.18</v>
      </c>
      <c r="H30" s="82">
        <v>6017757.78</v>
      </c>
      <c r="I30" s="82">
        <v>5412275.5</v>
      </c>
      <c r="J30" s="81">
        <v>5398200</v>
      </c>
    </row>
    <row r="31" spans="1:10" ht="12.75">
      <c r="A31" s="30"/>
      <c r="B31" s="344" t="s">
        <v>125</v>
      </c>
      <c r="C31" s="345"/>
      <c r="D31" s="345"/>
      <c r="E31" s="346"/>
      <c r="F31" s="81">
        <v>5572384.67</v>
      </c>
      <c r="G31" s="81">
        <v>5593071.16</v>
      </c>
      <c r="H31" s="82">
        <v>6022569.76</v>
      </c>
      <c r="I31" s="82">
        <v>5412275.5</v>
      </c>
      <c r="J31" s="81">
        <v>5398200</v>
      </c>
    </row>
    <row r="32" spans="1:10" ht="12.75">
      <c r="A32" s="80"/>
      <c r="B32" s="85" t="s">
        <v>126</v>
      </c>
      <c r="C32" s="85"/>
      <c r="D32" s="85"/>
      <c r="E32" s="85"/>
      <c r="F32" s="103">
        <v>0</v>
      </c>
      <c r="G32" s="84">
        <v>4811.98</v>
      </c>
      <c r="H32" s="83">
        <v>4811.98</v>
      </c>
      <c r="I32" s="99">
        <v>0</v>
      </c>
      <c r="J32" s="103">
        <v>0</v>
      </c>
    </row>
    <row r="33" ht="12.75">
      <c r="J33" s="30"/>
    </row>
    <row r="34" spans="1:10" ht="15">
      <c r="A34" s="30" t="s">
        <v>100</v>
      </c>
      <c r="B34" s="77" t="s">
        <v>130</v>
      </c>
      <c r="C34" s="77"/>
      <c r="D34" s="78"/>
      <c r="E34" s="79"/>
      <c r="F34" s="30"/>
      <c r="G34" s="30"/>
      <c r="H34" s="80"/>
      <c r="I34" s="80"/>
      <c r="J34" s="30"/>
    </row>
    <row r="35" spans="1:10" ht="12.75">
      <c r="A35" s="30"/>
      <c r="B35" s="344" t="s">
        <v>124</v>
      </c>
      <c r="C35" s="345"/>
      <c r="D35" s="345"/>
      <c r="E35" s="346"/>
      <c r="F35" s="100">
        <v>25000</v>
      </c>
      <c r="G35" s="100">
        <v>38676.62</v>
      </c>
      <c r="H35" s="101">
        <v>39676.62</v>
      </c>
      <c r="I35" s="101">
        <v>29000</v>
      </c>
      <c r="J35" s="81">
        <v>29000</v>
      </c>
    </row>
    <row r="36" spans="1:10" ht="12.75">
      <c r="A36" s="30"/>
      <c r="B36" s="344" t="s">
        <v>125</v>
      </c>
      <c r="C36" s="345"/>
      <c r="D36" s="345"/>
      <c r="E36" s="346"/>
      <c r="F36" s="100">
        <v>29000</v>
      </c>
      <c r="G36" s="100">
        <v>46000</v>
      </c>
      <c r="H36" s="101">
        <v>47000</v>
      </c>
      <c r="I36" s="101">
        <v>29000</v>
      </c>
      <c r="J36" s="81">
        <v>29000</v>
      </c>
    </row>
    <row r="37" spans="1:10" ht="12.75">
      <c r="A37" s="80"/>
      <c r="B37" s="85" t="s">
        <v>126</v>
      </c>
      <c r="C37" s="85"/>
      <c r="D37" s="85"/>
      <c r="E37" s="85"/>
      <c r="F37" s="96" t="s">
        <v>131</v>
      </c>
      <c r="G37" s="96" t="s">
        <v>132</v>
      </c>
      <c r="H37" s="97" t="s">
        <v>133</v>
      </c>
      <c r="I37" s="98">
        <v>0</v>
      </c>
      <c r="J37" s="102">
        <v>0</v>
      </c>
    </row>
    <row r="38" spans="1:10" ht="12.75">
      <c r="A38" s="6"/>
      <c r="B38" s="6"/>
      <c r="C38" s="6"/>
      <c r="D38" s="6"/>
      <c r="E38" s="6"/>
      <c r="F38" s="89"/>
      <c r="G38" s="90"/>
      <c r="H38" s="90"/>
      <c r="I38" s="90"/>
      <c r="J38" s="87"/>
    </row>
    <row r="39" spans="1:10" ht="15">
      <c r="A39" s="30" t="s">
        <v>101</v>
      </c>
      <c r="B39" s="77" t="s">
        <v>83</v>
      </c>
      <c r="C39" s="91"/>
      <c r="D39" s="91"/>
      <c r="E39" s="91"/>
      <c r="F39" s="86"/>
      <c r="G39" s="87"/>
      <c r="H39" s="88"/>
      <c r="I39" s="88"/>
      <c r="J39" s="87"/>
    </row>
    <row r="40" spans="1:10" ht="12.75">
      <c r="A40" s="30"/>
      <c r="B40" s="80" t="s">
        <v>124</v>
      </c>
      <c r="C40" s="80"/>
      <c r="D40" s="85"/>
      <c r="E40" s="92"/>
      <c r="F40" s="106" t="s">
        <v>134</v>
      </c>
      <c r="G40" s="102">
        <v>800</v>
      </c>
      <c r="H40" s="98">
        <v>800</v>
      </c>
      <c r="I40" s="98">
        <v>800</v>
      </c>
      <c r="J40" s="102">
        <v>800</v>
      </c>
    </row>
    <row r="41" spans="1:10" ht="12.75">
      <c r="A41" s="30"/>
      <c r="B41" s="80" t="s">
        <v>125</v>
      </c>
      <c r="C41" s="80"/>
      <c r="D41" s="85"/>
      <c r="E41" s="92"/>
      <c r="F41" s="106" t="s">
        <v>134</v>
      </c>
      <c r="G41" s="102">
        <v>1598</v>
      </c>
      <c r="H41" s="98">
        <v>1598</v>
      </c>
      <c r="I41" s="98">
        <v>800</v>
      </c>
      <c r="J41" s="102">
        <v>800</v>
      </c>
    </row>
    <row r="42" spans="1:10" ht="12.75">
      <c r="A42" s="30"/>
      <c r="B42" s="30" t="s">
        <v>126</v>
      </c>
      <c r="C42" s="93"/>
      <c r="D42" s="93"/>
      <c r="E42" s="93"/>
      <c r="F42" s="103">
        <v>0</v>
      </c>
      <c r="G42" s="102">
        <v>798</v>
      </c>
      <c r="H42" s="98">
        <v>798</v>
      </c>
      <c r="I42" s="98">
        <v>0</v>
      </c>
      <c r="J42" s="102">
        <v>0</v>
      </c>
    </row>
    <row r="43" ht="12.75">
      <c r="J43" s="30"/>
    </row>
    <row r="44" spans="1:10" ht="12.75">
      <c r="A44" s="351" t="s">
        <v>135</v>
      </c>
      <c r="B44" s="352"/>
      <c r="C44" s="352"/>
      <c r="D44" s="352"/>
      <c r="E44" s="353"/>
      <c r="F44" s="84">
        <f>F15+F20+F25+F30+F35+F40</f>
        <v>6708412.609999999</v>
      </c>
      <c r="G44" s="84">
        <f aca="true" t="shared" si="0" ref="G44:I45">SUM(G15+G20+G25+G30+G35+G40)</f>
        <v>6939487.850000001</v>
      </c>
      <c r="H44" s="84">
        <f t="shared" si="0"/>
        <v>7498759.590000001</v>
      </c>
      <c r="I44" s="83">
        <f t="shared" si="0"/>
        <v>6534423.75</v>
      </c>
      <c r="J44" s="84">
        <f>J15+J20+J25+J30+J35+J40</f>
        <v>6520348.25</v>
      </c>
    </row>
    <row r="45" spans="1:10" ht="12.75">
      <c r="A45" s="351" t="s">
        <v>136</v>
      </c>
      <c r="B45" s="352"/>
      <c r="C45" s="352"/>
      <c r="D45" s="352"/>
      <c r="E45" s="353"/>
      <c r="F45" s="84">
        <f>F16+F21+F26+F31+F36+F41</f>
        <v>6712412.609999999</v>
      </c>
      <c r="G45" s="84">
        <f>G16+G21+G26+G31+G36+G41</f>
        <v>6960878.07</v>
      </c>
      <c r="H45" s="84">
        <f>H16+H21+H26+H31+H36+H41</f>
        <v>7520149.81</v>
      </c>
      <c r="I45" s="83">
        <f t="shared" si="0"/>
        <v>6534423.75</v>
      </c>
      <c r="J45" s="84">
        <f>J16+J21+J26+J31+J36+J41</f>
        <v>6520348.25</v>
      </c>
    </row>
    <row r="46" spans="1:10" ht="12.75">
      <c r="A46" s="347" t="s">
        <v>137</v>
      </c>
      <c r="B46" s="348"/>
      <c r="C46" s="348"/>
      <c r="D46" s="348"/>
      <c r="E46" s="349"/>
      <c r="F46" s="84">
        <f>F45-F44</f>
        <v>4000</v>
      </c>
      <c r="G46" s="84">
        <f>G17+G22+G27+G32+G37+G42</f>
        <v>21390.22</v>
      </c>
      <c r="H46" s="84">
        <f>H17+H22+H27+H32+H37+H42</f>
        <v>21390.22</v>
      </c>
      <c r="I46" s="98">
        <v>0</v>
      </c>
      <c r="J46" s="102">
        <v>0</v>
      </c>
    </row>
    <row r="48" spans="1:4" ht="12.75">
      <c r="A48" s="94" t="s">
        <v>138</v>
      </c>
      <c r="B48" s="94" t="s">
        <v>139</v>
      </c>
      <c r="C48" s="94"/>
      <c r="D48" s="94"/>
    </row>
    <row r="49" spans="1:10" ht="12.75">
      <c r="A49" s="94" t="s">
        <v>140</v>
      </c>
      <c r="B49" s="350" t="s">
        <v>141</v>
      </c>
      <c r="C49" s="350"/>
      <c r="D49" s="350"/>
      <c r="G49" s="335" t="s">
        <v>68</v>
      </c>
      <c r="H49" s="335"/>
      <c r="I49" s="335"/>
      <c r="J49" s="66"/>
    </row>
    <row r="50" spans="1:4" ht="12.75">
      <c r="A50" s="94" t="s">
        <v>142</v>
      </c>
      <c r="B50" s="95" t="s">
        <v>143</v>
      </c>
      <c r="C50" s="94"/>
      <c r="D50" s="94"/>
    </row>
    <row r="51" spans="7:10" ht="12.75">
      <c r="G51" s="335" t="s">
        <v>144</v>
      </c>
      <c r="H51" s="335"/>
      <c r="I51" s="335"/>
      <c r="J51" s="66"/>
    </row>
  </sheetData>
  <sheetProtection/>
  <mergeCells count="22">
    <mergeCell ref="A46:E46"/>
    <mergeCell ref="B49:D49"/>
    <mergeCell ref="G49:I49"/>
    <mergeCell ref="G51:I51"/>
    <mergeCell ref="B30:E30"/>
    <mergeCell ref="B31:E31"/>
    <mergeCell ref="B35:E35"/>
    <mergeCell ref="B36:E36"/>
    <mergeCell ref="A44:E44"/>
    <mergeCell ref="A45:E45"/>
    <mergeCell ref="B15:E15"/>
    <mergeCell ref="B16:E16"/>
    <mergeCell ref="B20:E20"/>
    <mergeCell ref="B21:E21"/>
    <mergeCell ref="B25:E25"/>
    <mergeCell ref="B26:E26"/>
    <mergeCell ref="A2:I2"/>
    <mergeCell ref="A3:B3"/>
    <mergeCell ref="A4:C4"/>
    <mergeCell ref="A5:D5"/>
    <mergeCell ref="D10:G10"/>
    <mergeCell ref="B12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61">
      <selection activeCell="E93" sqref="E93"/>
    </sheetView>
  </sheetViews>
  <sheetFormatPr defaultColWidth="9.140625" defaultRowHeight="12.75"/>
  <cols>
    <col min="1" max="1" width="12.140625" style="0" customWidth="1"/>
    <col min="2" max="2" width="29.8515625" style="0" customWidth="1"/>
    <col min="3" max="3" width="17.00390625" style="0" customWidth="1"/>
    <col min="4" max="4" width="14.421875" style="0" customWidth="1"/>
    <col min="5" max="5" width="10.8515625" style="0" customWidth="1"/>
    <col min="6" max="6" width="13.00390625" style="0" customWidth="1"/>
    <col min="7" max="7" width="12.28125" style="0" customWidth="1"/>
    <col min="8" max="8" width="11.421875" style="0" customWidth="1"/>
  </cols>
  <sheetData>
    <row r="1" spans="1:2" ht="18.75">
      <c r="A1" s="107" t="s">
        <v>145</v>
      </c>
      <c r="B1" s="107"/>
    </row>
    <row r="2" spans="1:2" ht="18.75">
      <c r="A2" s="107" t="s">
        <v>146</v>
      </c>
      <c r="B2" s="107"/>
    </row>
    <row r="3" spans="1:2" ht="12.75">
      <c r="A3" s="94" t="s">
        <v>147</v>
      </c>
      <c r="B3" s="94" t="s">
        <v>139</v>
      </c>
    </row>
    <row r="4" spans="1:2" ht="12.75">
      <c r="A4" s="94" t="s">
        <v>148</v>
      </c>
      <c r="B4" s="94" t="s">
        <v>141</v>
      </c>
    </row>
    <row r="5" spans="1:9" ht="26.25">
      <c r="A5" s="108" t="s">
        <v>149</v>
      </c>
      <c r="B5" s="108"/>
      <c r="C5" s="108"/>
      <c r="D5" s="108"/>
      <c r="E5" s="108"/>
      <c r="F5" s="108"/>
      <c r="G5" s="108"/>
      <c r="H5" s="108"/>
      <c r="I5" s="108"/>
    </row>
    <row r="6" spans="1:9" ht="26.25">
      <c r="A6" s="354" t="s">
        <v>150</v>
      </c>
      <c r="B6" s="354"/>
      <c r="C6" s="354"/>
      <c r="D6" s="354"/>
      <c r="E6" s="354"/>
      <c r="F6" s="354"/>
      <c r="G6" s="354"/>
      <c r="H6" s="354"/>
      <c r="I6" s="354"/>
    </row>
    <row r="8" spans="1:9" ht="63">
      <c r="A8" s="109" t="s">
        <v>151</v>
      </c>
      <c r="B8" s="110" t="s">
        <v>152</v>
      </c>
      <c r="C8" s="111" t="s">
        <v>153</v>
      </c>
      <c r="D8" s="111" t="s">
        <v>154</v>
      </c>
      <c r="E8" s="112" t="s">
        <v>87</v>
      </c>
      <c r="F8" s="112" t="s">
        <v>155</v>
      </c>
      <c r="G8" s="112" t="s">
        <v>156</v>
      </c>
      <c r="H8" s="112" t="s">
        <v>157</v>
      </c>
      <c r="I8" s="111" t="s">
        <v>158</v>
      </c>
    </row>
    <row r="9" spans="1:9" ht="15.75">
      <c r="A9" s="113"/>
      <c r="B9" s="114"/>
      <c r="C9" s="111" t="s">
        <v>95</v>
      </c>
      <c r="D9" s="110" t="s">
        <v>96</v>
      </c>
      <c r="E9" s="115" t="s">
        <v>97</v>
      </c>
      <c r="F9" s="115" t="s">
        <v>98</v>
      </c>
      <c r="G9" s="112" t="s">
        <v>99</v>
      </c>
      <c r="H9" s="112" t="s">
        <v>100</v>
      </c>
      <c r="I9" s="111" t="s">
        <v>101</v>
      </c>
    </row>
    <row r="10" spans="1:9" ht="15.75">
      <c r="A10" s="113" t="s">
        <v>159</v>
      </c>
      <c r="B10" s="116" t="s">
        <v>160</v>
      </c>
      <c r="C10" s="110"/>
      <c r="D10" s="110"/>
      <c r="E10" s="115"/>
      <c r="F10" s="115"/>
      <c r="G10" s="112"/>
      <c r="H10" s="112"/>
      <c r="I10" s="111"/>
    </row>
    <row r="11" spans="1:9" ht="15.75">
      <c r="A11" s="113" t="s">
        <v>161</v>
      </c>
      <c r="B11" s="116" t="s">
        <v>162</v>
      </c>
      <c r="C11" s="117"/>
      <c r="D11" s="117"/>
      <c r="E11" s="118"/>
      <c r="F11" s="118"/>
      <c r="G11" s="112"/>
      <c r="H11" s="112"/>
      <c r="I11" s="111"/>
    </row>
    <row r="12" spans="1:9" ht="15.75">
      <c r="A12" s="119" t="s">
        <v>163</v>
      </c>
      <c r="B12" s="120" t="s">
        <v>164</v>
      </c>
      <c r="C12" s="30"/>
      <c r="D12" s="30"/>
      <c r="E12" s="80"/>
      <c r="F12" s="80"/>
      <c r="G12" s="80"/>
      <c r="H12" s="80"/>
      <c r="I12" s="30"/>
    </row>
    <row r="13" spans="1:9" ht="15.75">
      <c r="A13" s="121" t="s">
        <v>165</v>
      </c>
      <c r="B13" s="122" t="s">
        <v>166</v>
      </c>
      <c r="C13" s="123">
        <f>C15+C19+C23+C27+C31+C35+C39+C43+C47+C51+C56+C60+C64+C72+C80+C84+C89</f>
        <v>6712412.609999999</v>
      </c>
      <c r="D13" s="123">
        <f>D15+D19+D23+D27+D31+D35+D39+D43+D47+D51+D56+D60+D64+D72+D76+D80+D84+D89</f>
        <v>6960878.07</v>
      </c>
      <c r="E13" s="123">
        <f>E15+E19+E23+E27+E31+E35+E39+E43+E47+E51+E56+E60+E64+E72+E76+E80+E84+E89</f>
        <v>559271.74</v>
      </c>
      <c r="F13" s="123">
        <f>F15+F19+F23+F27+F31+F35+F39+F43+F47+F51+F56+F60+F64+F72+F76+F80+F84+F89</f>
        <v>7520149.8100000005</v>
      </c>
      <c r="G13" s="124">
        <f>G15+G19+G23+G27+G31+G35+G39+G43+G47+G51+G56+G60+G64+G68+G72+G80+G84</f>
        <v>6534423.75</v>
      </c>
      <c r="H13" s="124">
        <f>H15+H19+H23+H27+H31+H35+H39+H43+H47+H51+H60+H64+H72+H84</f>
        <v>6520348.25</v>
      </c>
      <c r="I13" s="123">
        <f>(F13/D13)*100</f>
        <v>108.03449987739837</v>
      </c>
    </row>
    <row r="14" spans="1:9" ht="15">
      <c r="A14" s="125" t="s">
        <v>167</v>
      </c>
      <c r="B14" s="126" t="s">
        <v>168</v>
      </c>
      <c r="C14" s="127"/>
      <c r="D14" s="127"/>
      <c r="E14" s="128"/>
      <c r="F14" s="128"/>
      <c r="G14" s="129"/>
      <c r="H14" s="129"/>
      <c r="I14" s="130"/>
    </row>
    <row r="15" spans="1:9" ht="15">
      <c r="A15" s="131">
        <v>6</v>
      </c>
      <c r="B15" s="77" t="s">
        <v>169</v>
      </c>
      <c r="C15" s="132">
        <f>C16</f>
        <v>730392</v>
      </c>
      <c r="D15" s="132">
        <f>D16</f>
        <v>779458.09</v>
      </c>
      <c r="E15" s="133">
        <f>F15-D15</f>
        <v>56622.130000000005</v>
      </c>
      <c r="F15" s="132">
        <f>F16</f>
        <v>836080.22</v>
      </c>
      <c r="G15" s="133">
        <f>G16</f>
        <v>730392</v>
      </c>
      <c r="H15" s="133">
        <f>H16</f>
        <v>730392</v>
      </c>
      <c r="I15" s="132">
        <f>(F15/D15)*100</f>
        <v>107.26429435096377</v>
      </c>
    </row>
    <row r="16" spans="1:9" ht="12.75">
      <c r="A16" s="134">
        <v>67</v>
      </c>
      <c r="B16" s="30" t="s">
        <v>170</v>
      </c>
      <c r="C16" s="135">
        <f>C17</f>
        <v>730392</v>
      </c>
      <c r="D16" s="135">
        <f>D17</f>
        <v>779458.09</v>
      </c>
      <c r="E16" s="136">
        <f>F16-D16</f>
        <v>56622.130000000005</v>
      </c>
      <c r="F16" s="135">
        <f>F17</f>
        <v>836080.22</v>
      </c>
      <c r="G16" s="137">
        <v>730392</v>
      </c>
      <c r="H16" s="137">
        <v>730392</v>
      </c>
      <c r="I16" s="135">
        <f>(F16/D16)*100</f>
        <v>107.26429435096377</v>
      </c>
    </row>
    <row r="17" spans="1:9" ht="12.75">
      <c r="A17" s="134">
        <v>671</v>
      </c>
      <c r="B17" s="30" t="s">
        <v>171</v>
      </c>
      <c r="C17" s="135">
        <v>730392</v>
      </c>
      <c r="D17" s="135">
        <v>779458.09</v>
      </c>
      <c r="E17" s="136">
        <f>F17-D17</f>
        <v>56622.130000000005</v>
      </c>
      <c r="F17" s="136">
        <v>836080.22</v>
      </c>
      <c r="G17" s="137"/>
      <c r="H17" s="137"/>
      <c r="I17" s="135">
        <f>(F17/D17)*100</f>
        <v>107.26429435096377</v>
      </c>
    </row>
    <row r="18" spans="1:9" ht="15">
      <c r="A18" s="134" t="s">
        <v>167</v>
      </c>
      <c r="B18" s="77" t="s">
        <v>172</v>
      </c>
      <c r="C18" s="135"/>
      <c r="D18" s="135"/>
      <c r="E18" s="136"/>
      <c r="F18" s="136"/>
      <c r="G18" s="137"/>
      <c r="H18" s="137"/>
      <c r="I18" s="130"/>
    </row>
    <row r="19" spans="1:9" ht="15">
      <c r="A19" s="131">
        <v>6</v>
      </c>
      <c r="B19" s="77" t="s">
        <v>169</v>
      </c>
      <c r="C19" s="132">
        <f>C20</f>
        <v>202935.94</v>
      </c>
      <c r="D19" s="132">
        <f>D20</f>
        <v>364089.75</v>
      </c>
      <c r="E19" s="133">
        <f>F19-D19</f>
        <v>56251.03000000003</v>
      </c>
      <c r="F19" s="132">
        <f>F20</f>
        <v>420340.78</v>
      </c>
      <c r="G19" s="133">
        <v>187056.25</v>
      </c>
      <c r="H19" s="133">
        <f>H20</f>
        <v>187056.25</v>
      </c>
      <c r="I19" s="132">
        <f>(F19/D19)*100</f>
        <v>115.44977028328867</v>
      </c>
    </row>
    <row r="20" spans="1:9" ht="12.75">
      <c r="A20" s="134">
        <v>67</v>
      </c>
      <c r="B20" s="30" t="s">
        <v>170</v>
      </c>
      <c r="C20" s="135">
        <f>C21</f>
        <v>202935.94</v>
      </c>
      <c r="D20" s="135">
        <f>D21</f>
        <v>364089.75</v>
      </c>
      <c r="E20" s="136">
        <f>F20-D20</f>
        <v>56251.03000000003</v>
      </c>
      <c r="F20" s="135">
        <f>F21</f>
        <v>420340.78</v>
      </c>
      <c r="G20" s="137">
        <v>187056.25</v>
      </c>
      <c r="H20" s="137">
        <v>187056.25</v>
      </c>
      <c r="I20" s="135">
        <f>(F20/D20)*100</f>
        <v>115.44977028328867</v>
      </c>
    </row>
    <row r="21" spans="1:9" ht="12.75">
      <c r="A21" s="134">
        <v>671</v>
      </c>
      <c r="B21" s="30" t="s">
        <v>171</v>
      </c>
      <c r="C21" s="135">
        <v>202935.94</v>
      </c>
      <c r="D21" s="135">
        <v>364089.75</v>
      </c>
      <c r="E21" s="136">
        <f>F21-D21</f>
        <v>56251.03000000003</v>
      </c>
      <c r="F21" s="136">
        <v>420340.78</v>
      </c>
      <c r="G21" s="137"/>
      <c r="H21" s="137"/>
      <c r="I21" s="135">
        <f>(F21/D21)*100</f>
        <v>115.44977028328867</v>
      </c>
    </row>
    <row r="22" spans="1:9" ht="15">
      <c r="A22" s="134" t="s">
        <v>167</v>
      </c>
      <c r="B22" s="77" t="s">
        <v>173</v>
      </c>
      <c r="C22" s="132"/>
      <c r="D22" s="132"/>
      <c r="E22" s="133"/>
      <c r="F22" s="133"/>
      <c r="G22" s="137"/>
      <c r="H22" s="137"/>
      <c r="I22" s="130"/>
    </row>
    <row r="23" spans="1:9" ht="15">
      <c r="A23" s="131">
        <v>6</v>
      </c>
      <c r="B23" s="77" t="s">
        <v>169</v>
      </c>
      <c r="C23" s="132">
        <f>C24</f>
        <v>17000</v>
      </c>
      <c r="D23" s="132">
        <f>D24</f>
        <v>17820.37</v>
      </c>
      <c r="E23" s="133">
        <f>F23-D23</f>
        <v>3701.9799999999996</v>
      </c>
      <c r="F23" s="132">
        <f>F24</f>
        <v>21522.35</v>
      </c>
      <c r="G23" s="133">
        <v>17000</v>
      </c>
      <c r="H23" s="133">
        <f>H24</f>
        <v>17000</v>
      </c>
      <c r="I23" s="132">
        <f>(F23/D23)*100</f>
        <v>120.77386720926671</v>
      </c>
    </row>
    <row r="24" spans="1:9" ht="12.75">
      <c r="A24" s="134">
        <v>66</v>
      </c>
      <c r="B24" s="30" t="s">
        <v>174</v>
      </c>
      <c r="C24" s="135">
        <f>C25</f>
        <v>17000</v>
      </c>
      <c r="D24" s="135">
        <f>D25</f>
        <v>17820.37</v>
      </c>
      <c r="E24" s="136">
        <f>F24-D24</f>
        <v>3701.9799999999996</v>
      </c>
      <c r="F24" s="135">
        <f>F25</f>
        <v>21522.35</v>
      </c>
      <c r="G24" s="137">
        <v>17000</v>
      </c>
      <c r="H24" s="137">
        <v>17000</v>
      </c>
      <c r="I24" s="135">
        <f>(F24/D24)*100</f>
        <v>120.77386720926671</v>
      </c>
    </row>
    <row r="25" spans="1:9" ht="12.75">
      <c r="A25" s="134">
        <v>661</v>
      </c>
      <c r="B25" s="30" t="s">
        <v>175</v>
      </c>
      <c r="C25" s="135">
        <v>17000</v>
      </c>
      <c r="D25" s="135">
        <v>17820.37</v>
      </c>
      <c r="E25" s="136">
        <f>F25-D25</f>
        <v>3701.9799999999996</v>
      </c>
      <c r="F25" s="136">
        <v>21522.35</v>
      </c>
      <c r="G25" s="137"/>
      <c r="H25" s="137"/>
      <c r="I25" s="135">
        <f>(F25/D25)*100</f>
        <v>120.77386720926671</v>
      </c>
    </row>
    <row r="26" spans="1:9" ht="15">
      <c r="A26" s="134" t="s">
        <v>167</v>
      </c>
      <c r="B26" s="77" t="s">
        <v>176</v>
      </c>
      <c r="C26" s="135"/>
      <c r="D26" s="135"/>
      <c r="E26" s="136"/>
      <c r="F26" s="136"/>
      <c r="G26" s="137"/>
      <c r="H26" s="137"/>
      <c r="I26" s="130"/>
    </row>
    <row r="27" spans="1:9" ht="15">
      <c r="A27" s="138">
        <v>6</v>
      </c>
      <c r="B27" s="139" t="s">
        <v>169</v>
      </c>
      <c r="C27" s="140">
        <f>C28</f>
        <v>157900</v>
      </c>
      <c r="D27" s="132">
        <f>D28</f>
        <v>149181.84</v>
      </c>
      <c r="E27" s="133">
        <f>F27-D27</f>
        <v>11400</v>
      </c>
      <c r="F27" s="132">
        <f>F28</f>
        <v>160581.84</v>
      </c>
      <c r="G27" s="141">
        <f>G28</f>
        <v>157900</v>
      </c>
      <c r="H27" s="133">
        <f>H28</f>
        <v>157900</v>
      </c>
      <c r="I27" s="132">
        <f>(F27/D27)*100</f>
        <v>107.64168078366643</v>
      </c>
    </row>
    <row r="28" spans="1:9" ht="12.75">
      <c r="A28" s="134">
        <v>65</v>
      </c>
      <c r="B28" s="30" t="s">
        <v>177</v>
      </c>
      <c r="C28" s="135">
        <f>C29</f>
        <v>157900</v>
      </c>
      <c r="D28" s="135">
        <f>D29</f>
        <v>149181.84</v>
      </c>
      <c r="E28" s="136">
        <f>F28-D28</f>
        <v>11400</v>
      </c>
      <c r="F28" s="135">
        <f>F29</f>
        <v>160581.84</v>
      </c>
      <c r="G28" s="137">
        <v>157900</v>
      </c>
      <c r="H28" s="137">
        <v>157900</v>
      </c>
      <c r="I28" s="135">
        <f>(F28/D28)*100</f>
        <v>107.64168078366643</v>
      </c>
    </row>
    <row r="29" spans="1:9" ht="12.75">
      <c r="A29" s="134">
        <v>652</v>
      </c>
      <c r="B29" s="30" t="s">
        <v>178</v>
      </c>
      <c r="C29" s="135">
        <v>157900</v>
      </c>
      <c r="D29" s="135">
        <v>149181.84</v>
      </c>
      <c r="E29" s="136">
        <f>F29-D29</f>
        <v>11400</v>
      </c>
      <c r="F29" s="136">
        <v>160581.84</v>
      </c>
      <c r="G29" s="137"/>
      <c r="H29" s="137"/>
      <c r="I29" s="135">
        <f>(F29/D29)*100</f>
        <v>107.64168078366643</v>
      </c>
    </row>
    <row r="30" spans="1:9" ht="15">
      <c r="A30" s="134" t="s">
        <v>167</v>
      </c>
      <c r="B30" s="77" t="s">
        <v>179</v>
      </c>
      <c r="C30" s="135"/>
      <c r="D30" s="135"/>
      <c r="E30" s="136"/>
      <c r="F30" s="136"/>
      <c r="G30" s="137"/>
      <c r="H30" s="137"/>
      <c r="I30" s="130"/>
    </row>
    <row r="31" spans="1:9" ht="15">
      <c r="A31" s="131">
        <v>6</v>
      </c>
      <c r="B31" s="77" t="s">
        <v>169</v>
      </c>
      <c r="C31" s="132">
        <f>C32</f>
        <v>4919400</v>
      </c>
      <c r="D31" s="132">
        <f>D32</f>
        <v>4923892</v>
      </c>
      <c r="E31" s="133">
        <f>F31-D31</f>
        <v>444898</v>
      </c>
      <c r="F31" s="132">
        <f>F32</f>
        <v>5368790</v>
      </c>
      <c r="G31" s="133">
        <f>G32</f>
        <v>4919400</v>
      </c>
      <c r="H31" s="133">
        <f>H32</f>
        <v>4919400</v>
      </c>
      <c r="I31" s="132">
        <f>(F31/D31)*100</f>
        <v>109.03549468591108</v>
      </c>
    </row>
    <row r="32" spans="1:9" ht="12.75">
      <c r="A32" s="134">
        <v>63</v>
      </c>
      <c r="B32" s="30" t="s">
        <v>180</v>
      </c>
      <c r="C32" s="135">
        <f>C33</f>
        <v>4919400</v>
      </c>
      <c r="D32" s="135">
        <f>D33</f>
        <v>4923892</v>
      </c>
      <c r="E32" s="136">
        <f>F32-D32</f>
        <v>444898</v>
      </c>
      <c r="F32" s="135">
        <f>F33</f>
        <v>5368790</v>
      </c>
      <c r="G32" s="137">
        <v>4919400</v>
      </c>
      <c r="H32" s="137">
        <v>4919400</v>
      </c>
      <c r="I32" s="135">
        <f>(F32/D32)*100</f>
        <v>109.03549468591108</v>
      </c>
    </row>
    <row r="33" spans="1:9" ht="12.75">
      <c r="A33" s="134">
        <v>636</v>
      </c>
      <c r="B33" s="30" t="s">
        <v>181</v>
      </c>
      <c r="C33" s="135">
        <v>4919400</v>
      </c>
      <c r="D33" s="135">
        <v>4923892</v>
      </c>
      <c r="E33" s="136">
        <f>F33-D33</f>
        <v>444898</v>
      </c>
      <c r="F33" s="136">
        <v>5368790</v>
      </c>
      <c r="G33" s="137"/>
      <c r="H33" s="137"/>
      <c r="I33" s="135">
        <f>(F33/D33)*100</f>
        <v>109.03549468591108</v>
      </c>
    </row>
    <row r="34" spans="1:9" ht="15">
      <c r="A34" s="134" t="s">
        <v>167</v>
      </c>
      <c r="B34" s="77" t="s">
        <v>182</v>
      </c>
      <c r="C34" s="135"/>
      <c r="D34" s="135"/>
      <c r="E34" s="136"/>
      <c r="F34" s="136"/>
      <c r="G34" s="137"/>
      <c r="H34" s="137"/>
      <c r="I34" s="130"/>
    </row>
    <row r="35" spans="1:9" ht="15">
      <c r="A35" s="131">
        <v>6</v>
      </c>
      <c r="B35" s="77" t="s">
        <v>169</v>
      </c>
      <c r="C35" s="132">
        <f>C36</f>
        <v>2700</v>
      </c>
      <c r="D35" s="132">
        <f>D36</f>
        <v>2700</v>
      </c>
      <c r="E35" s="133">
        <f>F35-D35</f>
        <v>0</v>
      </c>
      <c r="F35" s="132">
        <f>F36</f>
        <v>2700</v>
      </c>
      <c r="G35" s="133">
        <f>G36</f>
        <v>2700</v>
      </c>
      <c r="H35" s="133">
        <f>H36</f>
        <v>2700</v>
      </c>
      <c r="I35" s="132">
        <f>(F35/D35)*100</f>
        <v>100</v>
      </c>
    </row>
    <row r="36" spans="1:9" ht="12.75">
      <c r="A36" s="134">
        <v>63</v>
      </c>
      <c r="B36" s="30" t="s">
        <v>180</v>
      </c>
      <c r="C36" s="135">
        <f>C37</f>
        <v>2700</v>
      </c>
      <c r="D36" s="135">
        <f>D37</f>
        <v>2700</v>
      </c>
      <c r="E36" s="136">
        <f>F36-D36</f>
        <v>0</v>
      </c>
      <c r="F36" s="135">
        <f>F37</f>
        <v>2700</v>
      </c>
      <c r="G36" s="137">
        <v>2700</v>
      </c>
      <c r="H36" s="137">
        <v>2700</v>
      </c>
      <c r="I36" s="135">
        <f>(F36/D36)*100</f>
        <v>100</v>
      </c>
    </row>
    <row r="37" spans="1:9" ht="12.75">
      <c r="A37" s="134">
        <v>636</v>
      </c>
      <c r="B37" s="30" t="s">
        <v>181</v>
      </c>
      <c r="C37" s="135">
        <v>2700</v>
      </c>
      <c r="D37" s="135">
        <v>2700</v>
      </c>
      <c r="E37" s="136">
        <f>F37-D37</f>
        <v>0</v>
      </c>
      <c r="F37" s="136">
        <v>2700</v>
      </c>
      <c r="G37" s="137"/>
      <c r="H37" s="137"/>
      <c r="I37" s="135">
        <f>(F37/D37)*100</f>
        <v>100</v>
      </c>
    </row>
    <row r="38" spans="1:9" ht="15">
      <c r="A38" s="134" t="s">
        <v>167</v>
      </c>
      <c r="B38" s="77" t="s">
        <v>183</v>
      </c>
      <c r="C38" s="135"/>
      <c r="D38" s="135"/>
      <c r="E38" s="136"/>
      <c r="F38" s="136"/>
      <c r="G38" s="137"/>
      <c r="H38" s="137"/>
      <c r="I38" s="130"/>
    </row>
    <row r="39" spans="1:9" ht="15">
      <c r="A39" s="131">
        <v>6</v>
      </c>
      <c r="B39" s="77" t="s">
        <v>169</v>
      </c>
      <c r="C39" s="132">
        <f>C40</f>
        <v>11000</v>
      </c>
      <c r="D39" s="132">
        <f>D40</f>
        <v>11832.48</v>
      </c>
      <c r="E39" s="142">
        <f>F39-D39</f>
        <v>-7000</v>
      </c>
      <c r="F39" s="132">
        <f>F40</f>
        <v>4832.48</v>
      </c>
      <c r="G39" s="133">
        <f>G40</f>
        <v>11000</v>
      </c>
      <c r="H39" s="133">
        <f>H40</f>
        <v>11000</v>
      </c>
      <c r="I39" s="132">
        <f>(F39/D39)*100</f>
        <v>40.84080429461955</v>
      </c>
    </row>
    <row r="40" spans="1:9" ht="12.75">
      <c r="A40" s="134">
        <v>63</v>
      </c>
      <c r="B40" s="30" t="s">
        <v>180</v>
      </c>
      <c r="C40" s="135">
        <f>C41</f>
        <v>11000</v>
      </c>
      <c r="D40" s="135">
        <f>D41</f>
        <v>11832.48</v>
      </c>
      <c r="E40" s="143">
        <f>F40-D40</f>
        <v>-7000</v>
      </c>
      <c r="F40" s="135">
        <f>F41</f>
        <v>4832.48</v>
      </c>
      <c r="G40" s="137">
        <v>11000</v>
      </c>
      <c r="H40" s="137">
        <v>11000</v>
      </c>
      <c r="I40" s="135">
        <f>(F40/D40)*100</f>
        <v>40.84080429461955</v>
      </c>
    </row>
    <row r="41" spans="1:9" ht="12.75">
      <c r="A41" s="134">
        <v>636</v>
      </c>
      <c r="B41" s="30" t="s">
        <v>181</v>
      </c>
      <c r="C41" s="135">
        <v>11000</v>
      </c>
      <c r="D41" s="135">
        <v>11832.48</v>
      </c>
      <c r="E41" s="143">
        <f>F41-D41</f>
        <v>-7000</v>
      </c>
      <c r="F41" s="136">
        <v>4832.48</v>
      </c>
      <c r="G41" s="137"/>
      <c r="H41" s="137"/>
      <c r="I41" s="135">
        <f>(F41/D41)*100</f>
        <v>40.84080429461955</v>
      </c>
    </row>
    <row r="42" spans="1:9" ht="15">
      <c r="A42" s="134" t="s">
        <v>167</v>
      </c>
      <c r="B42" s="77" t="s">
        <v>184</v>
      </c>
      <c r="C42" s="135"/>
      <c r="D42" s="135"/>
      <c r="E42" s="136"/>
      <c r="F42" s="136"/>
      <c r="G42" s="137"/>
      <c r="H42" s="137"/>
      <c r="I42" s="130"/>
    </row>
    <row r="43" spans="1:9" ht="15">
      <c r="A43" s="131">
        <v>6</v>
      </c>
      <c r="B43" s="77" t="s">
        <v>185</v>
      </c>
      <c r="C43" s="132">
        <f>C44</f>
        <v>201800</v>
      </c>
      <c r="D43" s="132">
        <f>D44</f>
        <v>215548.1</v>
      </c>
      <c r="E43" s="133">
        <f>F43-D43</f>
        <v>9500</v>
      </c>
      <c r="F43" s="132">
        <f>F44</f>
        <v>225048.1</v>
      </c>
      <c r="G43" s="133">
        <f>G44</f>
        <v>201800</v>
      </c>
      <c r="H43" s="133">
        <f>H44</f>
        <v>201800</v>
      </c>
      <c r="I43" s="132">
        <f>(F43/D43)*100</f>
        <v>104.40736893528637</v>
      </c>
    </row>
    <row r="44" spans="1:9" ht="12.75">
      <c r="A44" s="134">
        <v>63</v>
      </c>
      <c r="B44" s="30" t="s">
        <v>180</v>
      </c>
      <c r="C44" s="135">
        <f>C45</f>
        <v>201800</v>
      </c>
      <c r="D44" s="135">
        <f>D45</f>
        <v>215548.1</v>
      </c>
      <c r="E44" s="136">
        <f>F44-D44</f>
        <v>9500</v>
      </c>
      <c r="F44" s="135">
        <f>F45</f>
        <v>225048.1</v>
      </c>
      <c r="G44" s="137">
        <v>201800</v>
      </c>
      <c r="H44" s="137">
        <v>201800</v>
      </c>
      <c r="I44" s="135">
        <f>(F44/D44)*100</f>
        <v>104.40736893528637</v>
      </c>
    </row>
    <row r="45" spans="1:9" ht="12.75">
      <c r="A45" s="134">
        <v>636</v>
      </c>
      <c r="B45" s="30" t="s">
        <v>181</v>
      </c>
      <c r="C45" s="135">
        <v>201800</v>
      </c>
      <c r="D45" s="135">
        <v>215548.1</v>
      </c>
      <c r="E45" s="136">
        <f>F45-D45</f>
        <v>9500</v>
      </c>
      <c r="F45" s="136">
        <v>225048.1</v>
      </c>
      <c r="G45" s="137"/>
      <c r="H45" s="137"/>
      <c r="I45" s="135">
        <f>(F45/D45)*100</f>
        <v>104.40736893528637</v>
      </c>
    </row>
    <row r="46" spans="1:9" ht="15">
      <c r="A46" s="134" t="s">
        <v>167</v>
      </c>
      <c r="B46" s="77" t="s">
        <v>186</v>
      </c>
      <c r="C46" s="135"/>
      <c r="D46" s="135"/>
      <c r="E46" s="136"/>
      <c r="F46" s="136"/>
      <c r="G46" s="137"/>
      <c r="H46" s="137"/>
      <c r="I46" s="130"/>
    </row>
    <row r="47" spans="1:9" ht="15">
      <c r="A47" s="131">
        <v>6</v>
      </c>
      <c r="B47" s="77" t="s">
        <v>169</v>
      </c>
      <c r="C47" s="132">
        <f>C48</f>
        <v>243500</v>
      </c>
      <c r="D47" s="132">
        <f>D48</f>
        <v>239000</v>
      </c>
      <c r="E47" s="133">
        <f>F47-D47</f>
        <v>16120.98000000001</v>
      </c>
      <c r="F47" s="132">
        <f>F48</f>
        <v>255120.98</v>
      </c>
      <c r="G47" s="133">
        <f>G48</f>
        <v>243500</v>
      </c>
      <c r="H47" s="133">
        <f>H48</f>
        <v>243500</v>
      </c>
      <c r="I47" s="132">
        <f>(F47/D47)*100</f>
        <v>106.745179916318</v>
      </c>
    </row>
    <row r="48" spans="1:9" ht="12.75">
      <c r="A48" s="134">
        <v>63</v>
      </c>
      <c r="B48" s="30" t="s">
        <v>180</v>
      </c>
      <c r="C48" s="135">
        <f>C49</f>
        <v>243500</v>
      </c>
      <c r="D48" s="135">
        <f>D49</f>
        <v>239000</v>
      </c>
      <c r="E48" s="136">
        <f>F48-D48</f>
        <v>16120.98000000001</v>
      </c>
      <c r="F48" s="135">
        <f>F49</f>
        <v>255120.98</v>
      </c>
      <c r="G48" s="137">
        <v>243500</v>
      </c>
      <c r="H48" s="137">
        <v>243500</v>
      </c>
      <c r="I48" s="135">
        <f>(F48/D48)*100</f>
        <v>106.745179916318</v>
      </c>
    </row>
    <row r="49" spans="1:9" ht="12.75">
      <c r="A49" s="134">
        <v>636</v>
      </c>
      <c r="B49" s="30" t="s">
        <v>187</v>
      </c>
      <c r="C49" s="135">
        <v>243500</v>
      </c>
      <c r="D49" s="135">
        <v>239000</v>
      </c>
      <c r="E49" s="136">
        <f>F49-D49</f>
        <v>16120.98000000001</v>
      </c>
      <c r="F49" s="136">
        <v>255120.98</v>
      </c>
      <c r="G49" s="137"/>
      <c r="H49" s="137"/>
      <c r="I49" s="135">
        <f>(F49/D49)*100</f>
        <v>106.745179916318</v>
      </c>
    </row>
    <row r="50" spans="1:9" ht="15">
      <c r="A50" s="134" t="s">
        <v>167</v>
      </c>
      <c r="B50" s="77" t="s">
        <v>188</v>
      </c>
      <c r="C50" s="135"/>
      <c r="D50" s="135"/>
      <c r="E50" s="136"/>
      <c r="F50" s="136"/>
      <c r="G50" s="137"/>
      <c r="H50" s="137"/>
      <c r="I50" s="130"/>
    </row>
    <row r="51" spans="1:9" ht="15">
      <c r="A51" s="131">
        <v>6</v>
      </c>
      <c r="B51" s="77" t="s">
        <v>169</v>
      </c>
      <c r="C51" s="132">
        <f>C52</f>
        <v>14900</v>
      </c>
      <c r="D51" s="132">
        <f>D52</f>
        <v>17084.940000000002</v>
      </c>
      <c r="E51" s="133">
        <f>F51-D51</f>
        <v>12494.019999999997</v>
      </c>
      <c r="F51" s="132">
        <f>F52</f>
        <v>29578.96</v>
      </c>
      <c r="G51" s="133">
        <f>G52</f>
        <v>14900</v>
      </c>
      <c r="H51" s="133">
        <f>H52</f>
        <v>14900</v>
      </c>
      <c r="I51" s="132">
        <f>(F51/D51)*100</f>
        <v>173.1288491501872</v>
      </c>
    </row>
    <row r="52" spans="1:9" ht="12.75">
      <c r="A52" s="134">
        <v>63</v>
      </c>
      <c r="B52" s="30" t="s">
        <v>180</v>
      </c>
      <c r="C52" s="135">
        <f>C53+C54</f>
        <v>14900</v>
      </c>
      <c r="D52" s="135">
        <f>D53+D54</f>
        <v>17084.940000000002</v>
      </c>
      <c r="E52" s="136">
        <f>F52-D52</f>
        <v>12494.019999999997</v>
      </c>
      <c r="F52" s="135">
        <f>F53+F54</f>
        <v>29578.96</v>
      </c>
      <c r="G52" s="137">
        <v>14900</v>
      </c>
      <c r="H52" s="137">
        <v>14900</v>
      </c>
      <c r="I52" s="135">
        <f>(F52/D52)*100</f>
        <v>173.1288491501872</v>
      </c>
    </row>
    <row r="53" spans="1:9" ht="12.75">
      <c r="A53" s="134">
        <v>636</v>
      </c>
      <c r="B53" s="30" t="s">
        <v>187</v>
      </c>
      <c r="C53" s="135">
        <v>2980</v>
      </c>
      <c r="D53" s="135">
        <v>2980</v>
      </c>
      <c r="E53" s="136">
        <f>F53-D53</f>
        <v>2498.8</v>
      </c>
      <c r="F53" s="136">
        <v>5478.8</v>
      </c>
      <c r="G53" s="137"/>
      <c r="H53" s="137"/>
      <c r="I53" s="135">
        <f>(F53/D53)*100</f>
        <v>183.8523489932886</v>
      </c>
    </row>
    <row r="54" spans="1:9" ht="12.75">
      <c r="A54" s="134">
        <v>638</v>
      </c>
      <c r="B54" s="30" t="s">
        <v>189</v>
      </c>
      <c r="C54" s="135">
        <v>11920</v>
      </c>
      <c r="D54" s="135">
        <v>14104.94</v>
      </c>
      <c r="E54" s="136">
        <f>F54-D54</f>
        <v>9995.22</v>
      </c>
      <c r="F54" s="136">
        <v>24100.16</v>
      </c>
      <c r="G54" s="137"/>
      <c r="H54" s="137"/>
      <c r="I54" s="135">
        <f>(F54/D54)*100</f>
        <v>170.86325783732508</v>
      </c>
    </row>
    <row r="55" spans="1:9" ht="15">
      <c r="A55" s="131" t="s">
        <v>167</v>
      </c>
      <c r="B55" s="77" t="s">
        <v>190</v>
      </c>
      <c r="C55" s="135"/>
      <c r="D55" s="135"/>
      <c r="E55" s="136"/>
      <c r="F55" s="136"/>
      <c r="G55" s="137"/>
      <c r="H55" s="137"/>
      <c r="I55" s="130"/>
    </row>
    <row r="56" spans="1:9" ht="15">
      <c r="A56" s="131">
        <v>6</v>
      </c>
      <c r="B56" s="77" t="s">
        <v>169</v>
      </c>
      <c r="C56" s="132">
        <f>C57</f>
        <v>79827.5</v>
      </c>
      <c r="D56" s="132">
        <f>D57</f>
        <v>79827.5</v>
      </c>
      <c r="E56" s="142">
        <f>F56-D56</f>
        <v>-64769.4</v>
      </c>
      <c r="F56" s="132">
        <f>F57</f>
        <v>15058.1</v>
      </c>
      <c r="G56" s="133">
        <f>G57</f>
        <v>14075.5</v>
      </c>
      <c r="H56" s="133">
        <f>H57</f>
        <v>0</v>
      </c>
      <c r="I56" s="132">
        <f>(F56/D56)*100</f>
        <v>18.863298988443834</v>
      </c>
    </row>
    <row r="57" spans="1:9" ht="12.75">
      <c r="A57" s="134">
        <v>63</v>
      </c>
      <c r="B57" s="30" t="s">
        <v>180</v>
      </c>
      <c r="C57" s="135">
        <f>C58</f>
        <v>79827.5</v>
      </c>
      <c r="D57" s="135">
        <f>D58</f>
        <v>79827.5</v>
      </c>
      <c r="E57" s="143">
        <f>F57-D57</f>
        <v>-64769.4</v>
      </c>
      <c r="F57" s="135">
        <f>F58</f>
        <v>15058.1</v>
      </c>
      <c r="G57" s="137">
        <v>14075.5</v>
      </c>
      <c r="H57" s="137">
        <v>0</v>
      </c>
      <c r="I57" s="135">
        <f>(F57/D57)*100</f>
        <v>18.863298988443834</v>
      </c>
    </row>
    <row r="58" spans="1:9" ht="12.75">
      <c r="A58" s="134">
        <v>638</v>
      </c>
      <c r="B58" s="30" t="s">
        <v>189</v>
      </c>
      <c r="C58" s="135">
        <v>79827.5</v>
      </c>
      <c r="D58" s="135">
        <v>79827.5</v>
      </c>
      <c r="E58" s="143">
        <f>F58-D58</f>
        <v>-64769.4</v>
      </c>
      <c r="F58" s="136">
        <v>15058.1</v>
      </c>
      <c r="G58" s="137"/>
      <c r="H58" s="137"/>
      <c r="I58" s="135">
        <f>(F58/D58)*100</f>
        <v>18.863298988443834</v>
      </c>
    </row>
    <row r="59" spans="1:9" ht="15">
      <c r="A59" s="134" t="s">
        <v>167</v>
      </c>
      <c r="B59" s="77" t="s">
        <v>191</v>
      </c>
      <c r="C59" s="135"/>
      <c r="D59" s="135"/>
      <c r="E59" s="136"/>
      <c r="F59" s="136"/>
      <c r="G59" s="137"/>
      <c r="H59" s="137"/>
      <c r="I59" s="130"/>
    </row>
    <row r="60" spans="1:9" ht="15">
      <c r="A60" s="131">
        <v>6</v>
      </c>
      <c r="B60" s="77" t="s">
        <v>169</v>
      </c>
      <c r="C60" s="132">
        <f>C61</f>
        <v>2900</v>
      </c>
      <c r="D60" s="132">
        <f>D61</f>
        <v>2354</v>
      </c>
      <c r="E60" s="133">
        <f>F60-D60</f>
        <v>2100</v>
      </c>
      <c r="F60" s="132">
        <f>F61</f>
        <v>4454</v>
      </c>
      <c r="G60" s="133">
        <f>G61</f>
        <v>2900</v>
      </c>
      <c r="H60" s="133">
        <f>H61</f>
        <v>2900</v>
      </c>
      <c r="I60" s="132">
        <f>(F60/D60)*100</f>
        <v>189.20985556499573</v>
      </c>
    </row>
    <row r="61" spans="1:9" ht="12.75">
      <c r="A61" s="134">
        <v>63</v>
      </c>
      <c r="B61" s="30" t="s">
        <v>180</v>
      </c>
      <c r="C61" s="135">
        <f>C62</f>
        <v>2900</v>
      </c>
      <c r="D61" s="135">
        <f>D62</f>
        <v>2354</v>
      </c>
      <c r="E61" s="136">
        <f>F61-D61</f>
        <v>2100</v>
      </c>
      <c r="F61" s="135">
        <f>F62</f>
        <v>4454</v>
      </c>
      <c r="G61" s="137">
        <v>2900</v>
      </c>
      <c r="H61" s="137">
        <v>2900</v>
      </c>
      <c r="I61" s="135">
        <f>(F61/D61)*100</f>
        <v>189.20985556499573</v>
      </c>
    </row>
    <row r="62" spans="1:9" ht="12.75">
      <c r="A62" s="134">
        <v>636</v>
      </c>
      <c r="B62" s="30" t="s">
        <v>187</v>
      </c>
      <c r="C62" s="135">
        <v>2900</v>
      </c>
      <c r="D62" s="135">
        <v>2354</v>
      </c>
      <c r="E62" s="136">
        <f>F62-D62</f>
        <v>2100</v>
      </c>
      <c r="F62" s="136">
        <v>4454</v>
      </c>
      <c r="G62" s="137"/>
      <c r="H62" s="137"/>
      <c r="I62" s="135">
        <f>(F62/D62)*100</f>
        <v>189.20985556499573</v>
      </c>
    </row>
    <row r="63" spans="1:9" ht="15">
      <c r="A63" s="134" t="s">
        <v>167</v>
      </c>
      <c r="B63" s="77" t="s">
        <v>192</v>
      </c>
      <c r="C63" s="135"/>
      <c r="D63" s="135"/>
      <c r="E63" s="136"/>
      <c r="F63" s="136"/>
      <c r="G63" s="137"/>
      <c r="H63" s="137"/>
      <c r="I63" s="130"/>
    </row>
    <row r="64" spans="1:9" ht="15">
      <c r="A64" s="131">
        <v>6</v>
      </c>
      <c r="B64" s="77" t="s">
        <v>169</v>
      </c>
      <c r="C64" s="132">
        <f>C65</f>
        <v>25000</v>
      </c>
      <c r="D64" s="132">
        <f>D65</f>
        <v>38676.62</v>
      </c>
      <c r="E64" s="133">
        <f>F64-D64</f>
        <v>1000</v>
      </c>
      <c r="F64" s="132">
        <f>F65</f>
        <v>39676.62</v>
      </c>
      <c r="G64" s="133">
        <f>G65</f>
        <v>29000</v>
      </c>
      <c r="H64" s="133">
        <f>H65</f>
        <v>29000</v>
      </c>
      <c r="I64" s="132">
        <f>(F64/D64)*100</f>
        <v>102.58554134254751</v>
      </c>
    </row>
    <row r="65" spans="1:9" ht="12.75">
      <c r="A65" s="134">
        <v>66</v>
      </c>
      <c r="B65" s="30" t="s">
        <v>174</v>
      </c>
      <c r="C65" s="135">
        <f>C66</f>
        <v>25000</v>
      </c>
      <c r="D65" s="135">
        <f>D66</f>
        <v>38676.62</v>
      </c>
      <c r="E65" s="136">
        <f>F65-D65</f>
        <v>1000</v>
      </c>
      <c r="F65" s="135">
        <f>F66</f>
        <v>39676.62</v>
      </c>
      <c r="G65" s="137">
        <v>29000</v>
      </c>
      <c r="H65" s="137">
        <v>29000</v>
      </c>
      <c r="I65" s="135">
        <f>(F65/D65)*100</f>
        <v>102.58554134254751</v>
      </c>
    </row>
    <row r="66" spans="1:9" ht="12.75">
      <c r="A66" s="134">
        <v>663</v>
      </c>
      <c r="B66" s="30" t="s">
        <v>193</v>
      </c>
      <c r="C66" s="135">
        <v>25000</v>
      </c>
      <c r="D66" s="135">
        <v>38676.62</v>
      </c>
      <c r="E66" s="136">
        <f>F66-D66</f>
        <v>1000</v>
      </c>
      <c r="F66" s="136">
        <v>39676.62</v>
      </c>
      <c r="G66" s="137"/>
      <c r="H66" s="137"/>
      <c r="I66" s="135">
        <f>(F66/D66)*100</f>
        <v>102.58554134254751</v>
      </c>
    </row>
    <row r="67" spans="1:9" ht="15">
      <c r="A67" s="144" t="s">
        <v>167</v>
      </c>
      <c r="B67" s="77" t="s">
        <v>194</v>
      </c>
      <c r="C67" s="135"/>
      <c r="D67" s="135"/>
      <c r="E67" s="136"/>
      <c r="F67" s="136"/>
      <c r="G67" s="137"/>
      <c r="H67" s="137"/>
      <c r="I67" s="130"/>
    </row>
    <row r="68" spans="1:9" ht="15">
      <c r="A68" s="131">
        <v>6</v>
      </c>
      <c r="B68" s="77" t="s">
        <v>185</v>
      </c>
      <c r="C68" s="132">
        <v>0</v>
      </c>
      <c r="D68" s="132">
        <f>D69</f>
        <v>0</v>
      </c>
      <c r="E68" s="133">
        <f>F68-D68</f>
        <v>0</v>
      </c>
      <c r="F68" s="133"/>
      <c r="G68" s="133">
        <f>G69</f>
        <v>0</v>
      </c>
      <c r="H68" s="133">
        <f>H69</f>
        <v>0</v>
      </c>
      <c r="I68" s="132">
        <v>0</v>
      </c>
    </row>
    <row r="69" spans="1:9" ht="12.75">
      <c r="A69" s="134">
        <v>65</v>
      </c>
      <c r="B69" s="30" t="s">
        <v>177</v>
      </c>
      <c r="C69" s="135">
        <v>0</v>
      </c>
      <c r="D69" s="135">
        <f>D70</f>
        <v>0</v>
      </c>
      <c r="E69" s="136">
        <f>F69-D69</f>
        <v>0</v>
      </c>
      <c r="F69" s="136"/>
      <c r="G69" s="137">
        <v>0</v>
      </c>
      <c r="H69" s="137">
        <v>0</v>
      </c>
      <c r="I69" s="130">
        <v>0</v>
      </c>
    </row>
    <row r="70" spans="1:9" ht="12.75">
      <c r="A70" s="134">
        <v>652</v>
      </c>
      <c r="B70" s="30" t="s">
        <v>178</v>
      </c>
      <c r="C70" s="135">
        <v>0</v>
      </c>
      <c r="D70" s="135">
        <v>0</v>
      </c>
      <c r="E70" s="136">
        <f>F70-D70</f>
        <v>0</v>
      </c>
      <c r="F70" s="136"/>
      <c r="G70" s="137"/>
      <c r="H70" s="137"/>
      <c r="I70" s="135" t="e">
        <f>(F70/D70)*100</f>
        <v>#DIV/0!</v>
      </c>
    </row>
    <row r="71" spans="1:9" ht="15">
      <c r="A71" s="134" t="s">
        <v>167</v>
      </c>
      <c r="B71" s="77" t="s">
        <v>195</v>
      </c>
      <c r="C71" s="135"/>
      <c r="D71" s="135"/>
      <c r="E71" s="136"/>
      <c r="F71" s="136"/>
      <c r="G71" s="137"/>
      <c r="H71" s="137"/>
      <c r="I71" s="130"/>
    </row>
    <row r="72" spans="1:9" ht="15">
      <c r="A72" s="131">
        <v>6</v>
      </c>
      <c r="B72" s="77" t="s">
        <v>185</v>
      </c>
      <c r="C72" s="132">
        <f>C73</f>
        <v>2000</v>
      </c>
      <c r="D72" s="132">
        <f>D73</f>
        <v>2000</v>
      </c>
      <c r="E72" s="133">
        <f>F72-D72</f>
        <v>0</v>
      </c>
      <c r="F72" s="132">
        <f>F73</f>
        <v>2000</v>
      </c>
      <c r="G72" s="133">
        <f>G73</f>
        <v>2000</v>
      </c>
      <c r="H72" s="133">
        <f>H73</f>
        <v>2000</v>
      </c>
      <c r="I72" s="132">
        <f>(F72/D72)*100</f>
        <v>100</v>
      </c>
    </row>
    <row r="73" spans="1:9" ht="12.75">
      <c r="A73" s="134">
        <v>65</v>
      </c>
      <c r="B73" s="30" t="s">
        <v>177</v>
      </c>
      <c r="C73" s="135">
        <f>C74</f>
        <v>2000</v>
      </c>
      <c r="D73" s="135">
        <f>D74</f>
        <v>2000</v>
      </c>
      <c r="E73" s="136">
        <f>F73-D73</f>
        <v>0</v>
      </c>
      <c r="F73" s="135">
        <f>F74</f>
        <v>2000</v>
      </c>
      <c r="G73" s="137">
        <v>2000</v>
      </c>
      <c r="H73" s="137">
        <v>2000</v>
      </c>
      <c r="I73" s="135">
        <f>(F73/D73)*100</f>
        <v>100</v>
      </c>
    </row>
    <row r="74" spans="1:9" ht="12.75">
      <c r="A74" s="134">
        <v>652</v>
      </c>
      <c r="B74" s="30" t="s">
        <v>178</v>
      </c>
      <c r="C74" s="135">
        <v>2000</v>
      </c>
      <c r="D74" s="135">
        <v>2000</v>
      </c>
      <c r="E74" s="136">
        <f>F74-D74</f>
        <v>0</v>
      </c>
      <c r="F74" s="136">
        <v>2000</v>
      </c>
      <c r="G74" s="137"/>
      <c r="H74" s="137"/>
      <c r="I74" s="135">
        <f>(F74/D74)*100</f>
        <v>100</v>
      </c>
    </row>
    <row r="75" spans="1:9" ht="15">
      <c r="A75" s="134" t="s">
        <v>167</v>
      </c>
      <c r="B75" s="77" t="s">
        <v>196</v>
      </c>
      <c r="C75" s="135"/>
      <c r="D75" s="135"/>
      <c r="E75" s="136"/>
      <c r="F75" s="136"/>
      <c r="G75" s="137"/>
      <c r="H75" s="137"/>
      <c r="I75" s="132"/>
    </row>
    <row r="76" spans="1:9" ht="15">
      <c r="A76" s="134">
        <v>6</v>
      </c>
      <c r="B76" s="77" t="s">
        <v>185</v>
      </c>
      <c r="C76" s="135">
        <v>0</v>
      </c>
      <c r="D76" s="132">
        <f>D77</f>
        <v>1000</v>
      </c>
      <c r="E76" s="142">
        <f>F76-D76</f>
        <v>-142</v>
      </c>
      <c r="F76" s="132">
        <f>F77</f>
        <v>858</v>
      </c>
      <c r="G76" s="137"/>
      <c r="H76" s="137"/>
      <c r="I76" s="132">
        <f>(F76/D76)*100</f>
        <v>85.8</v>
      </c>
    </row>
    <row r="77" spans="1:9" ht="32.25" customHeight="1">
      <c r="A77" s="134">
        <v>63</v>
      </c>
      <c r="B77" s="145" t="s">
        <v>180</v>
      </c>
      <c r="C77" s="146">
        <f>C78</f>
        <v>0</v>
      </c>
      <c r="D77" s="135">
        <f>D78</f>
        <v>1000</v>
      </c>
      <c r="E77" s="143">
        <f>F77-D77</f>
        <v>-142</v>
      </c>
      <c r="F77" s="135">
        <f>F78</f>
        <v>858</v>
      </c>
      <c r="G77" s="137"/>
      <c r="H77" s="137"/>
      <c r="I77" s="135">
        <f>(F77/D77)*100</f>
        <v>85.8</v>
      </c>
    </row>
    <row r="78" spans="1:9" ht="43.5" customHeight="1">
      <c r="A78" s="134">
        <v>636</v>
      </c>
      <c r="B78" s="145" t="s">
        <v>187</v>
      </c>
      <c r="C78" s="146">
        <v>0</v>
      </c>
      <c r="D78" s="135">
        <v>1000</v>
      </c>
      <c r="E78" s="143">
        <f>F78-D78</f>
        <v>-142</v>
      </c>
      <c r="F78" s="136">
        <v>858</v>
      </c>
      <c r="G78" s="137"/>
      <c r="H78" s="137"/>
      <c r="I78" s="135">
        <f>(F78/D78)*100</f>
        <v>85.8</v>
      </c>
    </row>
    <row r="79" spans="1:9" ht="15">
      <c r="A79" s="147" t="s">
        <v>167</v>
      </c>
      <c r="B79" s="77" t="s">
        <v>197</v>
      </c>
      <c r="C79" s="135"/>
      <c r="D79" s="135"/>
      <c r="E79" s="136"/>
      <c r="F79" s="136"/>
      <c r="G79" s="137"/>
      <c r="H79" s="137"/>
      <c r="I79" s="130"/>
    </row>
    <row r="80" spans="1:9" ht="15">
      <c r="A80" s="131">
        <v>6</v>
      </c>
      <c r="B80" s="77" t="s">
        <v>185</v>
      </c>
      <c r="C80" s="132">
        <f>C81</f>
        <v>96357.17</v>
      </c>
      <c r="D80" s="132">
        <f>D81</f>
        <v>94222.16</v>
      </c>
      <c r="E80" s="133">
        <f>F80-D80</f>
        <v>17095</v>
      </c>
      <c r="F80" s="132">
        <f>F81</f>
        <v>111317.16</v>
      </c>
      <c r="G80" s="133">
        <v>0</v>
      </c>
      <c r="H80" s="133">
        <f>H81</f>
        <v>0</v>
      </c>
      <c r="I80" s="132">
        <f>(F80/D80)*100</f>
        <v>118.1432902833049</v>
      </c>
    </row>
    <row r="81" spans="1:9" ht="12.75">
      <c r="A81" s="147">
        <v>63</v>
      </c>
      <c r="B81" s="148" t="s">
        <v>180</v>
      </c>
      <c r="C81" s="135">
        <f>C82</f>
        <v>96357.17</v>
      </c>
      <c r="D81" s="135">
        <f>D82</f>
        <v>94222.16</v>
      </c>
      <c r="E81" s="136">
        <f>F81-D81</f>
        <v>17095</v>
      </c>
      <c r="F81" s="135">
        <f>F82</f>
        <v>111317.16</v>
      </c>
      <c r="G81" s="137">
        <v>0</v>
      </c>
      <c r="H81" s="137">
        <v>0</v>
      </c>
      <c r="I81" s="135">
        <f>(F81/D81)*100</f>
        <v>118.1432902833049</v>
      </c>
    </row>
    <row r="82" spans="1:9" ht="12.75">
      <c r="A82" s="147">
        <v>638</v>
      </c>
      <c r="B82" s="148" t="s">
        <v>189</v>
      </c>
      <c r="C82" s="135">
        <v>96357.17</v>
      </c>
      <c r="D82" s="135">
        <v>94222.16</v>
      </c>
      <c r="E82" s="136">
        <f>F82-D82</f>
        <v>17095</v>
      </c>
      <c r="F82" s="136">
        <v>111317.16</v>
      </c>
      <c r="G82" s="137"/>
      <c r="H82" s="137"/>
      <c r="I82" s="135">
        <f>(F82/D82)*100</f>
        <v>118.1432902833049</v>
      </c>
    </row>
    <row r="83" spans="1:9" ht="15">
      <c r="A83" s="147" t="s">
        <v>167</v>
      </c>
      <c r="B83" s="77" t="s">
        <v>198</v>
      </c>
      <c r="C83" s="135"/>
      <c r="D83" s="135"/>
      <c r="E83" s="136"/>
      <c r="F83" s="136"/>
      <c r="G83" s="137"/>
      <c r="H83" s="137"/>
      <c r="I83" s="130"/>
    </row>
    <row r="84" spans="1:9" ht="15">
      <c r="A84" s="131">
        <v>7</v>
      </c>
      <c r="B84" s="77" t="s">
        <v>198</v>
      </c>
      <c r="C84" s="132">
        <f>C85</f>
        <v>800</v>
      </c>
      <c r="D84" s="132">
        <f>D85</f>
        <v>800</v>
      </c>
      <c r="E84" s="133">
        <f>F84-D84</f>
        <v>0</v>
      </c>
      <c r="F84" s="133">
        <f>F85</f>
        <v>800</v>
      </c>
      <c r="G84" s="133">
        <f>G85</f>
        <v>800</v>
      </c>
      <c r="H84" s="133">
        <f>H85</f>
        <v>800</v>
      </c>
      <c r="I84" s="132">
        <f>(F84/D84)*100</f>
        <v>100</v>
      </c>
    </row>
    <row r="85" spans="1:9" ht="12.75">
      <c r="A85" s="147">
        <v>72</v>
      </c>
      <c r="B85" s="148" t="s">
        <v>198</v>
      </c>
      <c r="C85" s="135">
        <f>C86</f>
        <v>800</v>
      </c>
      <c r="D85" s="135">
        <f>D86</f>
        <v>800</v>
      </c>
      <c r="E85" s="136">
        <f>F85-D85</f>
        <v>0</v>
      </c>
      <c r="F85" s="136">
        <v>800</v>
      </c>
      <c r="G85" s="137">
        <v>800</v>
      </c>
      <c r="H85" s="137">
        <v>800</v>
      </c>
      <c r="I85" s="135">
        <f>(F85/D85)*100</f>
        <v>100</v>
      </c>
    </row>
    <row r="86" spans="1:9" ht="12.75">
      <c r="A86" s="147">
        <v>721</v>
      </c>
      <c r="B86" s="148" t="s">
        <v>199</v>
      </c>
      <c r="C86" s="135">
        <v>800</v>
      </c>
      <c r="D86" s="135">
        <v>800</v>
      </c>
      <c r="E86" s="136">
        <f>F86-D86</f>
        <v>0</v>
      </c>
      <c r="F86" s="136">
        <v>800</v>
      </c>
      <c r="G86" s="137"/>
      <c r="H86" s="137"/>
      <c r="I86" s="135">
        <f>(F86/D86)*100</f>
        <v>100</v>
      </c>
    </row>
    <row r="87" spans="1:9" ht="15">
      <c r="A87" s="149"/>
      <c r="B87" s="150" t="s">
        <v>200</v>
      </c>
      <c r="C87" s="123"/>
      <c r="D87" s="123"/>
      <c r="E87" s="124"/>
      <c r="F87" s="124"/>
      <c r="G87" s="151"/>
      <c r="H87" s="151"/>
      <c r="I87" s="152"/>
    </row>
    <row r="88" spans="1:9" ht="15">
      <c r="A88" s="134" t="s">
        <v>167</v>
      </c>
      <c r="B88" s="77" t="s">
        <v>201</v>
      </c>
      <c r="C88" s="135"/>
      <c r="D88" s="135"/>
      <c r="E88" s="136"/>
      <c r="F88" s="136"/>
      <c r="G88" s="137"/>
      <c r="H88" s="137"/>
      <c r="I88" s="130"/>
    </row>
    <row r="89" spans="1:9" ht="15">
      <c r="A89" s="131">
        <v>9</v>
      </c>
      <c r="B89" s="77" t="s">
        <v>202</v>
      </c>
      <c r="C89" s="153">
        <f>C90</f>
        <v>4000</v>
      </c>
      <c r="D89" s="132">
        <f>D90</f>
        <v>21390.22</v>
      </c>
      <c r="E89" s="133">
        <v>0</v>
      </c>
      <c r="F89" s="132">
        <f>F90</f>
        <v>21390.22</v>
      </c>
      <c r="G89" s="133">
        <v>0</v>
      </c>
      <c r="H89" s="133">
        <f>H90</f>
        <v>0</v>
      </c>
      <c r="I89" s="140"/>
    </row>
    <row r="90" spans="1:9" ht="12.75">
      <c r="A90" s="134">
        <v>92</v>
      </c>
      <c r="B90" s="30" t="s">
        <v>203</v>
      </c>
      <c r="C90" s="130">
        <v>4000</v>
      </c>
      <c r="D90" s="130">
        <f>D92+D94+D96+D98+D100+D102</f>
        <v>21390.22</v>
      </c>
      <c r="E90" s="137"/>
      <c r="F90" s="137">
        <v>21390.22</v>
      </c>
      <c r="G90" s="137">
        <v>0</v>
      </c>
      <c r="H90" s="137">
        <v>0</v>
      </c>
      <c r="I90" s="135">
        <f>(F90/D90)*100</f>
        <v>100</v>
      </c>
    </row>
    <row r="91" spans="1:9" ht="15">
      <c r="A91" s="134" t="s">
        <v>167</v>
      </c>
      <c r="B91" s="77" t="s">
        <v>204</v>
      </c>
      <c r="C91" s="130"/>
      <c r="D91" s="130"/>
      <c r="E91" s="137"/>
      <c r="F91" s="137"/>
      <c r="G91" s="137"/>
      <c r="H91" s="137"/>
      <c r="I91" s="154"/>
    </row>
    <row r="92" spans="1:9" ht="12.75">
      <c r="A92" s="134">
        <v>922</v>
      </c>
      <c r="B92" s="30" t="s">
        <v>205</v>
      </c>
      <c r="C92" s="130"/>
      <c r="D92" s="155" t="s">
        <v>206</v>
      </c>
      <c r="E92" s="156"/>
      <c r="F92" s="156" t="s">
        <v>206</v>
      </c>
      <c r="G92" s="137"/>
      <c r="H92" s="137"/>
      <c r="I92" s="135">
        <f>(F92/D92)*100</f>
        <v>100</v>
      </c>
    </row>
    <row r="93" spans="1:9" ht="15">
      <c r="A93" s="134" t="s">
        <v>167</v>
      </c>
      <c r="B93" s="77" t="s">
        <v>173</v>
      </c>
      <c r="C93" s="132"/>
      <c r="D93" s="132"/>
      <c r="E93" s="133"/>
      <c r="F93" s="133"/>
      <c r="G93" s="137"/>
      <c r="H93" s="137"/>
      <c r="I93" s="130"/>
    </row>
    <row r="94" spans="1:9" ht="12.75">
      <c r="A94" s="134">
        <v>922</v>
      </c>
      <c r="B94" s="30" t="s">
        <v>207</v>
      </c>
      <c r="C94" s="155" t="s">
        <v>208</v>
      </c>
      <c r="D94" s="155" t="s">
        <v>209</v>
      </c>
      <c r="E94" s="156"/>
      <c r="F94" s="156" t="s">
        <v>209</v>
      </c>
      <c r="G94" s="137">
        <v>0</v>
      </c>
      <c r="H94" s="137">
        <v>0</v>
      </c>
      <c r="I94" s="135">
        <f>(F94/D94)*100</f>
        <v>100</v>
      </c>
    </row>
    <row r="95" spans="1:9" ht="15">
      <c r="A95" s="134" t="s">
        <v>167</v>
      </c>
      <c r="B95" s="77" t="s">
        <v>176</v>
      </c>
      <c r="C95" s="135"/>
      <c r="D95" s="135"/>
      <c r="E95" s="136"/>
      <c r="F95" s="136"/>
      <c r="G95" s="137"/>
      <c r="H95" s="137"/>
      <c r="I95" s="130"/>
    </row>
    <row r="96" spans="1:9" ht="12.75">
      <c r="A96" s="134">
        <v>922</v>
      </c>
      <c r="B96" s="30" t="s">
        <v>207</v>
      </c>
      <c r="C96" s="155" t="s">
        <v>208</v>
      </c>
      <c r="D96" s="155" t="s">
        <v>210</v>
      </c>
      <c r="E96" s="156"/>
      <c r="F96" s="156" t="s">
        <v>210</v>
      </c>
      <c r="G96" s="137">
        <v>0</v>
      </c>
      <c r="H96" s="137">
        <v>0</v>
      </c>
      <c r="I96" s="135">
        <f>(F96/D96)*100</f>
        <v>100</v>
      </c>
    </row>
    <row r="97" spans="1:9" ht="15">
      <c r="A97" s="134" t="s">
        <v>167</v>
      </c>
      <c r="B97" s="77" t="s">
        <v>211</v>
      </c>
      <c r="C97" s="155"/>
      <c r="D97" s="155"/>
      <c r="E97" s="156"/>
      <c r="F97" s="156"/>
      <c r="G97" s="137"/>
      <c r="H97" s="137"/>
      <c r="I97" s="132"/>
    </row>
    <row r="98" spans="1:9" ht="12.75">
      <c r="A98" s="134">
        <v>922</v>
      </c>
      <c r="B98" s="30" t="s">
        <v>207</v>
      </c>
      <c r="C98" s="155"/>
      <c r="D98" s="155" t="s">
        <v>212</v>
      </c>
      <c r="E98" s="156"/>
      <c r="F98" s="156" t="s">
        <v>212</v>
      </c>
      <c r="G98" s="137"/>
      <c r="H98" s="137"/>
      <c r="I98" s="135">
        <f>(F98/D98)*100</f>
        <v>100</v>
      </c>
    </row>
    <row r="99" spans="1:9" ht="15">
      <c r="A99" s="134" t="s">
        <v>167</v>
      </c>
      <c r="B99" s="77" t="s">
        <v>192</v>
      </c>
      <c r="C99" s="155"/>
      <c r="D99" s="155"/>
      <c r="E99" s="156"/>
      <c r="F99" s="156"/>
      <c r="G99" s="137"/>
      <c r="H99" s="137"/>
      <c r="I99" s="132"/>
    </row>
    <row r="100" spans="1:9" ht="12.75">
      <c r="A100" s="134">
        <v>922</v>
      </c>
      <c r="B100" s="30" t="s">
        <v>207</v>
      </c>
      <c r="C100" s="155" t="s">
        <v>131</v>
      </c>
      <c r="D100" s="155" t="s">
        <v>132</v>
      </c>
      <c r="E100" s="156"/>
      <c r="F100" s="156" t="s">
        <v>132</v>
      </c>
      <c r="G100" s="137"/>
      <c r="H100" s="137"/>
      <c r="I100" s="135">
        <f>(F100/D100)*100</f>
        <v>100</v>
      </c>
    </row>
    <row r="101" spans="1:9" ht="15">
      <c r="A101" s="134" t="s">
        <v>167</v>
      </c>
      <c r="B101" s="77" t="s">
        <v>213</v>
      </c>
      <c r="C101" s="135"/>
      <c r="D101" s="135"/>
      <c r="E101" s="136"/>
      <c r="F101" s="136"/>
      <c r="G101" s="137"/>
      <c r="H101" s="137"/>
      <c r="I101" s="130"/>
    </row>
    <row r="102" spans="1:9" ht="15">
      <c r="A102" s="134">
        <v>922</v>
      </c>
      <c r="B102" s="30" t="s">
        <v>207</v>
      </c>
      <c r="C102" s="135"/>
      <c r="D102" s="135">
        <v>798</v>
      </c>
      <c r="E102" s="136"/>
      <c r="F102" s="136">
        <v>798</v>
      </c>
      <c r="G102" s="137"/>
      <c r="H102" s="137"/>
      <c r="I102" s="132"/>
    </row>
    <row r="103" spans="8:9" ht="12.75">
      <c r="H103" s="355" t="s">
        <v>68</v>
      </c>
      <c r="I103" s="355"/>
    </row>
    <row r="104" spans="2:9" ht="12.75">
      <c r="B104" t="s">
        <v>214</v>
      </c>
      <c r="H104" s="335" t="s">
        <v>144</v>
      </c>
      <c r="I104" s="335"/>
    </row>
    <row r="106" ht="26.25">
      <c r="B106" s="157"/>
    </row>
  </sheetData>
  <sheetProtection/>
  <mergeCells count="3">
    <mergeCell ref="A6:I6"/>
    <mergeCell ref="H103:I103"/>
    <mergeCell ref="H104:I10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1"/>
  <sheetViews>
    <sheetView zoomScalePageLayoutView="0" workbookViewId="0" topLeftCell="A309">
      <selection activeCell="H124" sqref="H124"/>
    </sheetView>
  </sheetViews>
  <sheetFormatPr defaultColWidth="9.140625" defaultRowHeight="12.75"/>
  <cols>
    <col min="3" max="3" width="28.8515625" style="0" customWidth="1"/>
    <col min="4" max="4" width="13.28125" style="0" customWidth="1"/>
    <col min="5" max="5" width="13.00390625" style="0" customWidth="1"/>
    <col min="6" max="6" width="12.00390625" style="0" customWidth="1"/>
    <col min="7" max="7" width="12.140625" style="0" customWidth="1"/>
    <col min="8" max="8" width="13.140625" style="0" customWidth="1"/>
    <col min="9" max="9" width="13.00390625" style="0" customWidth="1"/>
  </cols>
  <sheetData>
    <row r="1" spans="1:3" ht="18.75">
      <c r="A1" s="107" t="s">
        <v>215</v>
      </c>
      <c r="B1" s="107"/>
      <c r="C1" s="107"/>
    </row>
    <row r="2" spans="1:3" ht="18.75">
      <c r="A2" s="107" t="s">
        <v>216</v>
      </c>
      <c r="B2" s="107"/>
      <c r="C2" s="107"/>
    </row>
    <row r="3" spans="1:3" ht="18.75">
      <c r="A3" s="107"/>
      <c r="B3" s="107"/>
      <c r="C3" s="107"/>
    </row>
    <row r="4" spans="1:3" ht="18.75">
      <c r="A4" s="94" t="s">
        <v>138</v>
      </c>
      <c r="B4" s="94" t="s">
        <v>139</v>
      </c>
      <c r="C4" s="107"/>
    </row>
    <row r="5" spans="1:3" ht="18.75">
      <c r="A5" s="94" t="s">
        <v>140</v>
      </c>
      <c r="B5" s="94" t="s">
        <v>141</v>
      </c>
      <c r="C5" s="107"/>
    </row>
    <row r="6" spans="1:3" ht="21">
      <c r="A6" s="107"/>
      <c r="B6" s="107"/>
      <c r="C6" s="158"/>
    </row>
    <row r="7" spans="2:10" ht="26.25">
      <c r="B7" s="107"/>
      <c r="C7" s="158" t="s">
        <v>217</v>
      </c>
      <c r="D7" s="159"/>
      <c r="E7" s="159"/>
      <c r="F7" s="159"/>
      <c r="G7" s="159"/>
      <c r="H7" s="160"/>
      <c r="I7" s="160"/>
      <c r="J7" s="160"/>
    </row>
    <row r="8" spans="3:10" ht="21">
      <c r="C8" s="158" t="s">
        <v>218</v>
      </c>
      <c r="D8" s="66"/>
      <c r="E8" s="66"/>
      <c r="F8" s="66"/>
      <c r="G8" s="66"/>
      <c r="H8" s="66"/>
      <c r="I8" s="66"/>
      <c r="J8" s="66"/>
    </row>
    <row r="9" spans="1:2" ht="13.5" thickBot="1">
      <c r="A9" s="356" t="s">
        <v>219</v>
      </c>
      <c r="B9" s="356"/>
    </row>
    <row r="10" spans="1:10" ht="19.5" thickBot="1">
      <c r="A10" s="161"/>
      <c r="B10" s="162" t="s">
        <v>220</v>
      </c>
      <c r="C10" s="163"/>
      <c r="D10" s="163"/>
      <c r="E10" s="163"/>
      <c r="F10" s="163"/>
      <c r="G10" s="163"/>
      <c r="H10" s="163"/>
      <c r="I10" s="164"/>
      <c r="J10" s="165"/>
    </row>
    <row r="11" spans="1:10" ht="63">
      <c r="A11" s="166" t="s">
        <v>221</v>
      </c>
      <c r="B11" s="167" t="s">
        <v>151</v>
      </c>
      <c r="C11" s="168" t="s">
        <v>222</v>
      </c>
      <c r="D11" s="169" t="s">
        <v>223</v>
      </c>
      <c r="E11" s="169" t="s">
        <v>224</v>
      </c>
      <c r="F11" s="170" t="s">
        <v>87</v>
      </c>
      <c r="G11" s="170" t="s">
        <v>225</v>
      </c>
      <c r="H11" s="170" t="s">
        <v>226</v>
      </c>
      <c r="I11" s="170" t="s">
        <v>227</v>
      </c>
      <c r="J11" s="169" t="s">
        <v>228</v>
      </c>
    </row>
    <row r="12" spans="1:10" ht="15.75">
      <c r="A12" s="166"/>
      <c r="B12" s="167"/>
      <c r="C12" s="168"/>
      <c r="D12" s="169" t="s">
        <v>95</v>
      </c>
      <c r="E12" s="169" t="s">
        <v>96</v>
      </c>
      <c r="F12" s="170" t="s">
        <v>97</v>
      </c>
      <c r="G12" s="170" t="s">
        <v>98</v>
      </c>
      <c r="H12" s="170" t="s">
        <v>99</v>
      </c>
      <c r="I12" s="170" t="s">
        <v>100</v>
      </c>
      <c r="J12" s="169" t="s">
        <v>101</v>
      </c>
    </row>
    <row r="13" spans="1:10" ht="15.75">
      <c r="A13" s="171" t="s">
        <v>229</v>
      </c>
      <c r="B13" s="172">
        <v>915</v>
      </c>
      <c r="C13" s="173" t="s">
        <v>75</v>
      </c>
      <c r="D13" s="174"/>
      <c r="E13" s="174"/>
      <c r="F13" s="175"/>
      <c r="G13" s="175"/>
      <c r="H13" s="176"/>
      <c r="I13" s="176"/>
      <c r="J13" s="177"/>
    </row>
    <row r="14" spans="1:10" ht="15.75">
      <c r="A14" s="178" t="s">
        <v>161</v>
      </c>
      <c r="B14" s="179">
        <v>50003</v>
      </c>
      <c r="C14" s="180" t="s">
        <v>67</v>
      </c>
      <c r="D14" s="177"/>
      <c r="E14" s="177"/>
      <c r="F14" s="175"/>
      <c r="G14" s="175"/>
      <c r="H14" s="176"/>
      <c r="I14" s="176"/>
      <c r="J14" s="177"/>
    </row>
    <row r="15" spans="1:10" ht="15.75">
      <c r="A15" s="171" t="s">
        <v>230</v>
      </c>
      <c r="B15" s="172" t="s">
        <v>231</v>
      </c>
      <c r="C15" s="173"/>
      <c r="D15" s="173"/>
      <c r="E15" s="174"/>
      <c r="F15" s="175"/>
      <c r="G15" s="175"/>
      <c r="H15" s="176"/>
      <c r="I15" s="176"/>
      <c r="J15" s="177"/>
    </row>
    <row r="16" spans="1:10" ht="15.75">
      <c r="A16" s="181"/>
      <c r="B16" s="357" t="s">
        <v>232</v>
      </c>
      <c r="C16" s="358"/>
      <c r="D16" s="182">
        <f>D17+D75+D85+D245+D272+D285+D305+D353</f>
        <v>6712412.61</v>
      </c>
      <c r="E16" s="182">
        <f>E17+E75+E85+E245+E272+E285+E305+E353</f>
        <v>6960878.07</v>
      </c>
      <c r="F16" s="182">
        <f>F17+F75+F85+F245+F272+F285+F305+F353+F371</f>
        <v>559271.7399999999</v>
      </c>
      <c r="G16" s="182">
        <f>G17+G75+G85+G245+G272+G285+G305+G353+G371</f>
        <v>7520149.81</v>
      </c>
      <c r="H16" s="183">
        <f>H17+H75+H85+H245+H272+H285+H305+H353</f>
        <v>6534423.75</v>
      </c>
      <c r="I16" s="184">
        <f>I17+I75+I85+I245+I272+I285+I305+I353</f>
        <v>6520348.25</v>
      </c>
      <c r="J16" s="185">
        <f>(G16/E16)*100</f>
        <v>108.03449987739835</v>
      </c>
    </row>
    <row r="17" spans="1:10" ht="15">
      <c r="A17" s="186">
        <v>2101</v>
      </c>
      <c r="B17" s="187" t="s">
        <v>233</v>
      </c>
      <c r="C17" s="188"/>
      <c r="D17" s="189">
        <f aca="true" t="shared" si="0" ref="D17:I17">D18+D28+D35+D62</f>
        <v>5550292</v>
      </c>
      <c r="E17" s="189">
        <f t="shared" si="0"/>
        <v>5439757.55</v>
      </c>
      <c r="F17" s="189">
        <f t="shared" si="0"/>
        <v>442229.55</v>
      </c>
      <c r="G17" s="189">
        <f t="shared" si="0"/>
        <v>5881987.1</v>
      </c>
      <c r="H17" s="190">
        <f t="shared" si="0"/>
        <v>5550292</v>
      </c>
      <c r="I17" s="190">
        <f t="shared" si="0"/>
        <v>5550292</v>
      </c>
      <c r="J17" s="191">
        <f>(G17/E17)*100</f>
        <v>108.12958198844727</v>
      </c>
    </row>
    <row r="18" spans="1:10" ht="15">
      <c r="A18" s="192" t="s">
        <v>234</v>
      </c>
      <c r="B18" s="193" t="s">
        <v>235</v>
      </c>
      <c r="C18" s="194"/>
      <c r="D18" s="195">
        <f aca="true" t="shared" si="1" ref="D18:I18">D20</f>
        <v>162360</v>
      </c>
      <c r="E18" s="195">
        <f t="shared" si="1"/>
        <v>162360</v>
      </c>
      <c r="F18" s="195">
        <f t="shared" si="1"/>
        <v>2.7284841053187847E-12</v>
      </c>
      <c r="G18" s="195">
        <f t="shared" si="1"/>
        <v>162360</v>
      </c>
      <c r="H18" s="196">
        <f t="shared" si="1"/>
        <v>162360</v>
      </c>
      <c r="I18" s="196">
        <f t="shared" si="1"/>
        <v>162360</v>
      </c>
      <c r="J18" s="197">
        <f>(G18/E18)*100</f>
        <v>100</v>
      </c>
    </row>
    <row r="19" spans="1:10" ht="15">
      <c r="A19" s="198"/>
      <c r="B19" s="199" t="s">
        <v>236</v>
      </c>
      <c r="C19" s="200"/>
      <c r="D19" s="201"/>
      <c r="E19" s="201"/>
      <c r="F19" s="202"/>
      <c r="G19" s="202"/>
      <c r="H19" s="203"/>
      <c r="I19" s="203"/>
      <c r="J19" s="204"/>
    </row>
    <row r="20" spans="1:10" ht="15">
      <c r="A20" s="134"/>
      <c r="B20" s="92">
        <v>3</v>
      </c>
      <c r="C20" s="30" t="s">
        <v>237</v>
      </c>
      <c r="D20" s="153">
        <f aca="true" t="shared" si="2" ref="D20:I20">D21+D26</f>
        <v>162360</v>
      </c>
      <c r="E20" s="153">
        <f t="shared" si="2"/>
        <v>162360</v>
      </c>
      <c r="F20" s="153">
        <f t="shared" si="2"/>
        <v>2.7284841053187847E-12</v>
      </c>
      <c r="G20" s="153">
        <f t="shared" si="2"/>
        <v>162360</v>
      </c>
      <c r="H20" s="133">
        <f t="shared" si="2"/>
        <v>162360</v>
      </c>
      <c r="I20" s="133">
        <f t="shared" si="2"/>
        <v>162360</v>
      </c>
      <c r="J20" s="132">
        <f aca="true" t="shared" si="3" ref="J20:J30">(G20/E20)*100</f>
        <v>100</v>
      </c>
    </row>
    <row r="21" spans="1:10" ht="15">
      <c r="A21" s="134"/>
      <c r="B21" s="92">
        <v>32</v>
      </c>
      <c r="C21" s="205" t="s">
        <v>238</v>
      </c>
      <c r="D21" s="206">
        <f>D22+D23+D24+D25</f>
        <v>158360</v>
      </c>
      <c r="E21" s="206">
        <f>E22+E23+E24+E25</f>
        <v>158360</v>
      </c>
      <c r="F21" s="206">
        <f>F22+F23+F24+F25</f>
        <v>172.12000000000262</v>
      </c>
      <c r="G21" s="206">
        <f>G22+G23+G24+G25</f>
        <v>158532.12</v>
      </c>
      <c r="H21" s="137">
        <v>158360</v>
      </c>
      <c r="I21" s="137">
        <v>158360</v>
      </c>
      <c r="J21" s="135">
        <f t="shared" si="3"/>
        <v>100.10868906289467</v>
      </c>
    </row>
    <row r="22" spans="1:10" ht="12.75">
      <c r="A22" s="134"/>
      <c r="B22" s="92">
        <v>321</v>
      </c>
      <c r="C22" s="30" t="s">
        <v>239</v>
      </c>
      <c r="D22" s="206">
        <v>11000</v>
      </c>
      <c r="E22" s="206">
        <v>11000</v>
      </c>
      <c r="F22" s="207">
        <f>G22-E22</f>
        <v>6500</v>
      </c>
      <c r="G22" s="207">
        <v>17500</v>
      </c>
      <c r="H22" s="137"/>
      <c r="I22" s="137"/>
      <c r="J22" s="135">
        <f t="shared" si="3"/>
        <v>159.0909090909091</v>
      </c>
    </row>
    <row r="23" spans="1:10" ht="12.75">
      <c r="A23" s="30"/>
      <c r="B23" s="30">
        <v>322</v>
      </c>
      <c r="C23" s="30" t="s">
        <v>240</v>
      </c>
      <c r="D23" s="206">
        <v>48500</v>
      </c>
      <c r="E23" s="206">
        <v>49500</v>
      </c>
      <c r="F23" s="207">
        <f>G23-E23</f>
        <v>10472.120000000003</v>
      </c>
      <c r="G23" s="206">
        <v>59972.12</v>
      </c>
      <c r="H23" s="130"/>
      <c r="I23" s="130"/>
      <c r="J23" s="135">
        <f t="shared" si="3"/>
        <v>121.15579797979798</v>
      </c>
    </row>
    <row r="24" spans="1:10" ht="12.75">
      <c r="A24" s="125"/>
      <c r="B24" s="208">
        <v>323</v>
      </c>
      <c r="C24" s="93" t="s">
        <v>241</v>
      </c>
      <c r="D24" s="209">
        <v>96860</v>
      </c>
      <c r="E24" s="209">
        <v>95860</v>
      </c>
      <c r="F24" s="210">
        <f>G24-E24</f>
        <v>-17000</v>
      </c>
      <c r="G24" s="129">
        <v>78860</v>
      </c>
      <c r="H24" s="129"/>
      <c r="I24" s="129"/>
      <c r="J24" s="135">
        <f t="shared" si="3"/>
        <v>82.26580429793448</v>
      </c>
    </row>
    <row r="25" spans="1:10" ht="12.75">
      <c r="A25" s="134"/>
      <c r="B25" s="92">
        <v>329</v>
      </c>
      <c r="C25" s="30" t="s">
        <v>242</v>
      </c>
      <c r="D25" s="130">
        <v>2000</v>
      </c>
      <c r="E25" s="130">
        <v>2000</v>
      </c>
      <c r="F25" s="207">
        <f>G25-E25</f>
        <v>200</v>
      </c>
      <c r="G25" s="137">
        <v>2200</v>
      </c>
      <c r="H25" s="137"/>
      <c r="I25" s="137"/>
      <c r="J25" s="135">
        <f t="shared" si="3"/>
        <v>110.00000000000001</v>
      </c>
    </row>
    <row r="26" spans="1:10" ht="12.75">
      <c r="A26" s="134"/>
      <c r="B26" s="92">
        <v>34</v>
      </c>
      <c r="C26" s="30" t="s">
        <v>70</v>
      </c>
      <c r="D26" s="130">
        <f>D27</f>
        <v>4000</v>
      </c>
      <c r="E26" s="130">
        <f>E27</f>
        <v>4000</v>
      </c>
      <c r="F26" s="211">
        <f>F27</f>
        <v>-172.1199999999999</v>
      </c>
      <c r="G26" s="130">
        <f>G27</f>
        <v>3827.88</v>
      </c>
      <c r="H26" s="137">
        <v>4000</v>
      </c>
      <c r="I26" s="137">
        <v>4000</v>
      </c>
      <c r="J26" s="135">
        <f t="shared" si="3"/>
        <v>95.697</v>
      </c>
    </row>
    <row r="27" spans="1:10" ht="12.75">
      <c r="A27" s="134"/>
      <c r="B27" s="92">
        <v>343</v>
      </c>
      <c r="C27" s="30" t="s">
        <v>71</v>
      </c>
      <c r="D27" s="130">
        <v>4000</v>
      </c>
      <c r="E27" s="130">
        <v>4000</v>
      </c>
      <c r="F27" s="210">
        <f>G27-E27</f>
        <v>-172.1199999999999</v>
      </c>
      <c r="G27" s="137">
        <v>3827.88</v>
      </c>
      <c r="H27" s="137"/>
      <c r="I27" s="137"/>
      <c r="J27" s="135">
        <f t="shared" si="3"/>
        <v>95.697</v>
      </c>
    </row>
    <row r="28" spans="1:10" ht="15">
      <c r="A28" s="192" t="s">
        <v>243</v>
      </c>
      <c r="B28" s="193" t="s">
        <v>244</v>
      </c>
      <c r="C28" s="194"/>
      <c r="D28" s="197">
        <f aca="true" t="shared" si="4" ref="D28:I28">D29</f>
        <v>568032</v>
      </c>
      <c r="E28" s="197">
        <f t="shared" si="4"/>
        <v>446787.55</v>
      </c>
      <c r="F28" s="212">
        <f t="shared" si="4"/>
        <v>-13370.450000000012</v>
      </c>
      <c r="G28" s="197">
        <f t="shared" si="4"/>
        <v>433417.1</v>
      </c>
      <c r="H28" s="196">
        <f t="shared" si="4"/>
        <v>568032</v>
      </c>
      <c r="I28" s="196">
        <f t="shared" si="4"/>
        <v>568032</v>
      </c>
      <c r="J28" s="197">
        <f t="shared" si="3"/>
        <v>97.00742556501406</v>
      </c>
    </row>
    <row r="29" spans="1:10" ht="15">
      <c r="A29" s="134"/>
      <c r="B29" s="92">
        <v>3</v>
      </c>
      <c r="C29" s="30" t="s">
        <v>237</v>
      </c>
      <c r="D29" s="132">
        <f>D30+D33</f>
        <v>568032</v>
      </c>
      <c r="E29" s="132">
        <f>E30+E33</f>
        <v>446787.55</v>
      </c>
      <c r="F29" s="210">
        <f>G29-E29</f>
        <v>-13370.450000000012</v>
      </c>
      <c r="G29" s="132">
        <f>G30+G33</f>
        <v>433417.1</v>
      </c>
      <c r="H29" s="133">
        <f>H30+H33</f>
        <v>568032</v>
      </c>
      <c r="I29" s="133">
        <f>I30+I33</f>
        <v>568032</v>
      </c>
      <c r="J29" s="132">
        <f t="shared" si="3"/>
        <v>97.00742556501406</v>
      </c>
    </row>
    <row r="30" spans="1:10" ht="12.75">
      <c r="A30" s="134"/>
      <c r="B30" s="92">
        <v>32</v>
      </c>
      <c r="C30" s="30" t="s">
        <v>238</v>
      </c>
      <c r="D30" s="130">
        <f>D32+D31</f>
        <v>8000</v>
      </c>
      <c r="E30" s="130">
        <f>E32+E31</f>
        <v>19200</v>
      </c>
      <c r="F30" s="210">
        <f>G30-E30</f>
        <v>-1200</v>
      </c>
      <c r="G30" s="130">
        <f>G32+G31</f>
        <v>18000</v>
      </c>
      <c r="H30" s="137">
        <v>8000</v>
      </c>
      <c r="I30" s="137">
        <v>8000</v>
      </c>
      <c r="J30" s="135">
        <f t="shared" si="3"/>
        <v>93.75</v>
      </c>
    </row>
    <row r="31" spans="1:10" ht="12.75">
      <c r="A31" s="134"/>
      <c r="B31" s="92">
        <v>322</v>
      </c>
      <c r="C31" s="30" t="s">
        <v>240</v>
      </c>
      <c r="D31" s="130">
        <v>0</v>
      </c>
      <c r="E31" s="130">
        <v>0</v>
      </c>
      <c r="F31" s="137"/>
      <c r="G31" s="130"/>
      <c r="H31" s="137"/>
      <c r="I31" s="137"/>
      <c r="J31" s="135">
        <v>0</v>
      </c>
    </row>
    <row r="32" spans="1:10" ht="12.75">
      <c r="A32" s="134"/>
      <c r="B32" s="92">
        <v>323</v>
      </c>
      <c r="C32" s="30" t="s">
        <v>241</v>
      </c>
      <c r="D32" s="130">
        <v>8000</v>
      </c>
      <c r="E32" s="130">
        <v>19200</v>
      </c>
      <c r="F32" s="210">
        <f>G32-E32</f>
        <v>-1200</v>
      </c>
      <c r="G32" s="137">
        <v>18000</v>
      </c>
      <c r="H32" s="137"/>
      <c r="I32" s="137"/>
      <c r="J32" s="135">
        <f>(G32/E32)*100</f>
        <v>93.75</v>
      </c>
    </row>
    <row r="33" spans="1:10" ht="12.75">
      <c r="A33" s="134"/>
      <c r="B33" s="92">
        <v>37</v>
      </c>
      <c r="C33" s="30" t="s">
        <v>245</v>
      </c>
      <c r="D33" s="130">
        <f>D34</f>
        <v>560032</v>
      </c>
      <c r="E33" s="130">
        <v>427587.55</v>
      </c>
      <c r="F33" s="210">
        <f>G33-E33</f>
        <v>-12170.450000000012</v>
      </c>
      <c r="G33" s="130">
        <f>G34</f>
        <v>415417.1</v>
      </c>
      <c r="H33" s="137">
        <v>560032</v>
      </c>
      <c r="I33" s="137">
        <v>560032</v>
      </c>
      <c r="J33" s="135">
        <f>(G33/E33)*100</f>
        <v>97.15369402125951</v>
      </c>
    </row>
    <row r="34" spans="1:10" ht="12.75">
      <c r="A34" s="134"/>
      <c r="B34" s="92">
        <v>372</v>
      </c>
      <c r="C34" s="30" t="s">
        <v>246</v>
      </c>
      <c r="D34" s="130">
        <v>560032</v>
      </c>
      <c r="E34" s="130">
        <v>427587.55</v>
      </c>
      <c r="F34" s="210">
        <f>G34-E34</f>
        <v>-12170.450000000012</v>
      </c>
      <c r="G34" s="137">
        <v>415417.1</v>
      </c>
      <c r="H34" s="137"/>
      <c r="I34" s="137"/>
      <c r="J34" s="135">
        <f>(G34/E34)*100</f>
        <v>97.15369402125951</v>
      </c>
    </row>
    <row r="35" spans="1:10" ht="15">
      <c r="A35" s="192" t="s">
        <v>247</v>
      </c>
      <c r="B35" s="193" t="s">
        <v>248</v>
      </c>
      <c r="C35" s="194"/>
      <c r="D35" s="197">
        <f>D37+D47+D52</f>
        <v>21500</v>
      </c>
      <c r="E35" s="197">
        <f>E37+E47+E52+E59</f>
        <v>29300</v>
      </c>
      <c r="F35" s="197">
        <f>F37+F47+F52+F59</f>
        <v>5500</v>
      </c>
      <c r="G35" s="197">
        <f>G37+G47+G52+G59</f>
        <v>34800</v>
      </c>
      <c r="H35" s="196">
        <f>H37+H47+H52+H59</f>
        <v>21500</v>
      </c>
      <c r="I35" s="196">
        <f>I37+I47+I52+I59</f>
        <v>21500</v>
      </c>
      <c r="J35" s="197">
        <f>(G35/E35)*100</f>
        <v>118.77133105802046</v>
      </c>
    </row>
    <row r="36" spans="1:10" ht="15">
      <c r="A36" s="198"/>
      <c r="B36" s="199" t="s">
        <v>249</v>
      </c>
      <c r="C36" s="213"/>
      <c r="D36" s="204"/>
      <c r="E36" s="204"/>
      <c r="F36" s="203"/>
      <c r="G36" s="203"/>
      <c r="H36" s="203"/>
      <c r="I36" s="203"/>
      <c r="J36" s="204"/>
    </row>
    <row r="37" spans="1:10" ht="15">
      <c r="A37" s="134"/>
      <c r="B37" s="92">
        <v>3</v>
      </c>
      <c r="C37" s="30" t="s">
        <v>237</v>
      </c>
      <c r="D37" s="132">
        <f aca="true" t="shared" si="5" ref="D37:I37">D38</f>
        <v>1500</v>
      </c>
      <c r="E37" s="132">
        <f t="shared" si="5"/>
        <v>3300</v>
      </c>
      <c r="F37" s="132">
        <f t="shared" si="5"/>
        <v>4500</v>
      </c>
      <c r="G37" s="132">
        <f t="shared" si="5"/>
        <v>7800</v>
      </c>
      <c r="H37" s="133">
        <f t="shared" si="5"/>
        <v>1500</v>
      </c>
      <c r="I37" s="133">
        <f t="shared" si="5"/>
        <v>1500</v>
      </c>
      <c r="J37" s="132">
        <f>(G37/E37)*100</f>
        <v>236.36363636363637</v>
      </c>
    </row>
    <row r="38" spans="1:10" ht="12.75">
      <c r="A38" s="134"/>
      <c r="B38" s="92">
        <v>32</v>
      </c>
      <c r="C38" s="30" t="s">
        <v>238</v>
      </c>
      <c r="D38" s="130">
        <f>D40+D42</f>
        <v>1500</v>
      </c>
      <c r="E38" s="130">
        <f>E40+E41+E42</f>
        <v>3300</v>
      </c>
      <c r="F38" s="207">
        <f>G38-E38</f>
        <v>4500</v>
      </c>
      <c r="G38" s="130">
        <f>G39+G40+G41+G42</f>
        <v>7800</v>
      </c>
      <c r="H38" s="137">
        <v>1500</v>
      </c>
      <c r="I38" s="137">
        <v>1500</v>
      </c>
      <c r="J38" s="135">
        <f>(G38/E38)*100</f>
        <v>236.36363636363637</v>
      </c>
    </row>
    <row r="39" spans="1:10" ht="12.75">
      <c r="A39" s="134"/>
      <c r="B39" s="92">
        <v>321</v>
      </c>
      <c r="C39" s="30" t="s">
        <v>250</v>
      </c>
      <c r="D39" s="130">
        <v>0</v>
      </c>
      <c r="E39" s="130">
        <v>0</v>
      </c>
      <c r="F39" s="207">
        <f>G39-E39</f>
        <v>2000</v>
      </c>
      <c r="G39" s="137">
        <v>2000</v>
      </c>
      <c r="H39" s="137"/>
      <c r="I39" s="137"/>
      <c r="J39" s="135">
        <v>0</v>
      </c>
    </row>
    <row r="40" spans="1:10" ht="12.75">
      <c r="A40" s="134"/>
      <c r="B40" s="92">
        <v>322</v>
      </c>
      <c r="C40" s="30" t="s">
        <v>240</v>
      </c>
      <c r="D40" s="130">
        <v>1200</v>
      </c>
      <c r="E40" s="130">
        <v>3000</v>
      </c>
      <c r="F40" s="207">
        <f>G40-E40</f>
        <v>2000</v>
      </c>
      <c r="G40" s="137">
        <v>5000</v>
      </c>
      <c r="H40" s="137"/>
      <c r="I40" s="137"/>
      <c r="J40" s="135">
        <f>(G40/E40)*100</f>
        <v>166.66666666666669</v>
      </c>
    </row>
    <row r="41" spans="1:10" ht="12.75">
      <c r="A41" s="134"/>
      <c r="B41" s="92">
        <v>323</v>
      </c>
      <c r="C41" s="30" t="s">
        <v>241</v>
      </c>
      <c r="D41" s="130">
        <v>0</v>
      </c>
      <c r="E41" s="130">
        <v>0</v>
      </c>
      <c r="F41" s="137"/>
      <c r="G41" s="137">
        <v>0</v>
      </c>
      <c r="H41" s="137"/>
      <c r="I41" s="137"/>
      <c r="J41" s="135">
        <v>0</v>
      </c>
    </row>
    <row r="42" spans="1:10" ht="12.75">
      <c r="A42" s="134"/>
      <c r="B42" s="92">
        <v>329</v>
      </c>
      <c r="C42" s="30" t="s">
        <v>242</v>
      </c>
      <c r="D42" s="130">
        <v>300</v>
      </c>
      <c r="E42" s="130">
        <v>300</v>
      </c>
      <c r="F42" s="207">
        <f>G42-E42</f>
        <v>500</v>
      </c>
      <c r="G42" s="137">
        <v>800</v>
      </c>
      <c r="H42" s="137"/>
      <c r="I42" s="137"/>
      <c r="J42" s="135">
        <f>(G42/E42)*100</f>
        <v>266.66666666666663</v>
      </c>
    </row>
    <row r="43" spans="1:10" ht="15">
      <c r="A43" s="134"/>
      <c r="B43" s="92">
        <v>4</v>
      </c>
      <c r="C43" s="30" t="s">
        <v>251</v>
      </c>
      <c r="D43" s="130">
        <v>0</v>
      </c>
      <c r="E43" s="130">
        <v>0</v>
      </c>
      <c r="F43" s="137"/>
      <c r="G43" s="137"/>
      <c r="H43" s="137"/>
      <c r="I43" s="137"/>
      <c r="J43" s="132">
        <v>0</v>
      </c>
    </row>
    <row r="44" spans="1:10" ht="12.75">
      <c r="A44" s="134"/>
      <c r="B44" s="92">
        <v>42</v>
      </c>
      <c r="C44" s="30" t="s">
        <v>252</v>
      </c>
      <c r="D44" s="130">
        <v>0</v>
      </c>
      <c r="E44" s="130">
        <v>0</v>
      </c>
      <c r="F44" s="137"/>
      <c r="G44" s="137"/>
      <c r="H44" s="137"/>
      <c r="I44" s="137"/>
      <c r="J44" s="135">
        <v>0</v>
      </c>
    </row>
    <row r="45" spans="1:10" ht="12.75">
      <c r="A45" s="134"/>
      <c r="B45" s="92">
        <v>422</v>
      </c>
      <c r="C45" s="30" t="s">
        <v>253</v>
      </c>
      <c r="D45" s="130">
        <v>0</v>
      </c>
      <c r="E45" s="130">
        <v>0</v>
      </c>
      <c r="F45" s="137"/>
      <c r="G45" s="137"/>
      <c r="H45" s="137"/>
      <c r="I45" s="137"/>
      <c r="J45" s="135">
        <v>0</v>
      </c>
    </row>
    <row r="46" spans="1:10" ht="15">
      <c r="A46" s="198"/>
      <c r="B46" s="199" t="s">
        <v>254</v>
      </c>
      <c r="C46" s="213"/>
      <c r="D46" s="204"/>
      <c r="E46" s="204"/>
      <c r="F46" s="203"/>
      <c r="G46" s="203"/>
      <c r="H46" s="203"/>
      <c r="I46" s="203"/>
      <c r="J46" s="204"/>
    </row>
    <row r="47" spans="1:10" ht="15">
      <c r="A47" s="134"/>
      <c r="B47" s="92">
        <v>3</v>
      </c>
      <c r="C47" s="30" t="s">
        <v>237</v>
      </c>
      <c r="D47" s="132">
        <f>D48</f>
        <v>6000</v>
      </c>
      <c r="E47" s="132">
        <f>E48</f>
        <v>6000</v>
      </c>
      <c r="F47" s="133">
        <v>0</v>
      </c>
      <c r="G47" s="132">
        <f>G48</f>
        <v>6000</v>
      </c>
      <c r="H47" s="133">
        <f>H48</f>
        <v>6000</v>
      </c>
      <c r="I47" s="133">
        <f>I48</f>
        <v>6000</v>
      </c>
      <c r="J47" s="132">
        <f>(G47/E47)*100</f>
        <v>100</v>
      </c>
    </row>
    <row r="48" spans="1:10" ht="12.75">
      <c r="A48" s="134"/>
      <c r="B48" s="92">
        <v>32</v>
      </c>
      <c r="C48" s="30" t="s">
        <v>238</v>
      </c>
      <c r="D48" s="130">
        <f>D49+D50</f>
        <v>6000</v>
      </c>
      <c r="E48" s="130">
        <f>E49+E50</f>
        <v>6000</v>
      </c>
      <c r="F48" s="137"/>
      <c r="G48" s="130">
        <f>G49+G50</f>
        <v>6000</v>
      </c>
      <c r="H48" s="137">
        <v>6000</v>
      </c>
      <c r="I48" s="137">
        <v>6000</v>
      </c>
      <c r="J48" s="135">
        <f>(G48/E48)*100</f>
        <v>100</v>
      </c>
    </row>
    <row r="49" spans="1:10" ht="12.75">
      <c r="A49" s="134"/>
      <c r="B49" s="92">
        <v>321</v>
      </c>
      <c r="C49" s="30" t="s">
        <v>255</v>
      </c>
      <c r="D49" s="130">
        <v>5000</v>
      </c>
      <c r="E49" s="130">
        <v>5000</v>
      </c>
      <c r="F49" s="137"/>
      <c r="G49" s="137">
        <v>5000</v>
      </c>
      <c r="H49" s="137"/>
      <c r="I49" s="137"/>
      <c r="J49" s="135">
        <f>(G49/E49)*100</f>
        <v>100</v>
      </c>
    </row>
    <row r="50" spans="1:10" ht="12.75">
      <c r="A50" s="134"/>
      <c r="B50" s="92">
        <v>322</v>
      </c>
      <c r="C50" s="30" t="s">
        <v>240</v>
      </c>
      <c r="D50" s="130">
        <v>1000</v>
      </c>
      <c r="E50" s="130">
        <v>1000</v>
      </c>
      <c r="F50" s="137"/>
      <c r="G50" s="137">
        <v>1000</v>
      </c>
      <c r="H50" s="137"/>
      <c r="I50" s="137"/>
      <c r="J50" s="135">
        <f>(G50/E50)*100</f>
        <v>100</v>
      </c>
    </row>
    <row r="51" spans="1:10" ht="15">
      <c r="A51" s="198"/>
      <c r="B51" s="199" t="s">
        <v>256</v>
      </c>
      <c r="C51" s="213"/>
      <c r="D51" s="204"/>
      <c r="E51" s="204"/>
      <c r="F51" s="203"/>
      <c r="G51" s="203"/>
      <c r="H51" s="203"/>
      <c r="I51" s="203"/>
      <c r="J51" s="204"/>
    </row>
    <row r="52" spans="1:10" ht="15">
      <c r="A52" s="134"/>
      <c r="B52" s="92">
        <v>3</v>
      </c>
      <c r="C52" s="30" t="s">
        <v>237</v>
      </c>
      <c r="D52" s="132">
        <f aca="true" t="shared" si="6" ref="D52:I52">D53</f>
        <v>14000</v>
      </c>
      <c r="E52" s="132">
        <f t="shared" si="6"/>
        <v>20000</v>
      </c>
      <c r="F52" s="132">
        <f t="shared" si="6"/>
        <v>1000</v>
      </c>
      <c r="G52" s="132">
        <f t="shared" si="6"/>
        <v>21000</v>
      </c>
      <c r="H52" s="133">
        <f t="shared" si="6"/>
        <v>14000</v>
      </c>
      <c r="I52" s="133">
        <f t="shared" si="6"/>
        <v>14000</v>
      </c>
      <c r="J52" s="132">
        <f aca="true" t="shared" si="7" ref="J52:J57">(G52/E52)*100</f>
        <v>105</v>
      </c>
    </row>
    <row r="53" spans="1:10" ht="12.75">
      <c r="A53" s="134"/>
      <c r="B53" s="92">
        <v>32</v>
      </c>
      <c r="C53" s="30" t="s">
        <v>238</v>
      </c>
      <c r="D53" s="130">
        <f>D54+D55+D56+D57</f>
        <v>14000</v>
      </c>
      <c r="E53" s="130">
        <f>E54+E55+E56+E57</f>
        <v>20000</v>
      </c>
      <c r="F53" s="130">
        <f>F54+F55+F56+F57</f>
        <v>1000</v>
      </c>
      <c r="G53" s="130">
        <f>G54+G55+G56+G57</f>
        <v>21000</v>
      </c>
      <c r="H53" s="137">
        <v>14000</v>
      </c>
      <c r="I53" s="137">
        <v>14000</v>
      </c>
      <c r="J53" s="135">
        <f t="shared" si="7"/>
        <v>105</v>
      </c>
    </row>
    <row r="54" spans="1:10" ht="12.75">
      <c r="A54" s="134"/>
      <c r="B54" s="92">
        <v>321</v>
      </c>
      <c r="C54" s="30" t="s">
        <v>239</v>
      </c>
      <c r="D54" s="130">
        <v>3000</v>
      </c>
      <c r="E54" s="130">
        <v>3000</v>
      </c>
      <c r="F54" s="207">
        <f>G54-E54</f>
        <v>1000</v>
      </c>
      <c r="G54" s="137">
        <v>4000</v>
      </c>
      <c r="H54" s="137"/>
      <c r="I54" s="137"/>
      <c r="J54" s="135">
        <f t="shared" si="7"/>
        <v>133.33333333333331</v>
      </c>
    </row>
    <row r="55" spans="1:10" ht="12.75">
      <c r="A55" s="134"/>
      <c r="B55" s="92">
        <v>322</v>
      </c>
      <c r="C55" s="30" t="s">
        <v>240</v>
      </c>
      <c r="D55" s="130">
        <v>5000</v>
      </c>
      <c r="E55" s="130">
        <v>11000</v>
      </c>
      <c r="F55" s="137"/>
      <c r="G55" s="137">
        <v>11000</v>
      </c>
      <c r="H55" s="137"/>
      <c r="I55" s="137"/>
      <c r="J55" s="135">
        <f t="shared" si="7"/>
        <v>100</v>
      </c>
    </row>
    <row r="56" spans="1:10" ht="12.75">
      <c r="A56" s="134"/>
      <c r="B56" s="92">
        <v>323</v>
      </c>
      <c r="C56" s="30" t="s">
        <v>257</v>
      </c>
      <c r="D56" s="130">
        <v>3000</v>
      </c>
      <c r="E56" s="130">
        <v>3000</v>
      </c>
      <c r="F56" s="137"/>
      <c r="G56" s="137">
        <v>3000</v>
      </c>
      <c r="H56" s="137"/>
      <c r="I56" s="137"/>
      <c r="J56" s="135">
        <f t="shared" si="7"/>
        <v>100</v>
      </c>
    </row>
    <row r="57" spans="1:10" ht="12.75">
      <c r="A57" s="134"/>
      <c r="B57" s="92">
        <v>329</v>
      </c>
      <c r="C57" s="30" t="s">
        <v>242</v>
      </c>
      <c r="D57" s="130">
        <v>3000</v>
      </c>
      <c r="E57" s="130">
        <v>3000</v>
      </c>
      <c r="F57" s="137"/>
      <c r="G57" s="137">
        <v>3000</v>
      </c>
      <c r="H57" s="137"/>
      <c r="I57" s="137"/>
      <c r="J57" s="135">
        <f t="shared" si="7"/>
        <v>100</v>
      </c>
    </row>
    <row r="58" spans="1:10" ht="15">
      <c r="A58" s="198"/>
      <c r="B58" s="199" t="s">
        <v>258</v>
      </c>
      <c r="C58" s="213"/>
      <c r="D58" s="204"/>
      <c r="E58" s="204"/>
      <c r="F58" s="203"/>
      <c r="G58" s="203"/>
      <c r="H58" s="203"/>
      <c r="I58" s="203"/>
      <c r="J58" s="204"/>
    </row>
    <row r="59" spans="1:10" ht="15">
      <c r="A59" s="134"/>
      <c r="B59" s="92">
        <v>3</v>
      </c>
      <c r="C59" s="30" t="s">
        <v>259</v>
      </c>
      <c r="D59" s="132">
        <v>0</v>
      </c>
      <c r="E59" s="132">
        <v>0</v>
      </c>
      <c r="F59" s="133"/>
      <c r="G59" s="133"/>
      <c r="H59" s="137">
        <f>H60</f>
        <v>0</v>
      </c>
      <c r="I59" s="133">
        <f>I60</f>
        <v>0</v>
      </c>
      <c r="J59" s="132">
        <v>0</v>
      </c>
    </row>
    <row r="60" spans="1:10" ht="12.75">
      <c r="A60" s="134"/>
      <c r="B60" s="92">
        <v>32</v>
      </c>
      <c r="C60" s="30" t="s">
        <v>238</v>
      </c>
      <c r="D60" s="130">
        <v>0</v>
      </c>
      <c r="E60" s="130">
        <v>0</v>
      </c>
      <c r="F60" s="137"/>
      <c r="G60" s="137"/>
      <c r="H60" s="137">
        <v>0</v>
      </c>
      <c r="I60" s="137">
        <v>0</v>
      </c>
      <c r="J60" s="135">
        <v>0</v>
      </c>
    </row>
    <row r="61" spans="1:10" ht="12.75">
      <c r="A61" s="134"/>
      <c r="B61" s="92">
        <v>323</v>
      </c>
      <c r="C61" s="30" t="s">
        <v>241</v>
      </c>
      <c r="D61" s="130">
        <v>0</v>
      </c>
      <c r="E61" s="130">
        <v>0</v>
      </c>
      <c r="F61" s="137"/>
      <c r="G61" s="137"/>
      <c r="H61" s="137"/>
      <c r="I61" s="137"/>
      <c r="J61" s="135">
        <v>0</v>
      </c>
    </row>
    <row r="62" spans="1:10" ht="15">
      <c r="A62" s="192" t="s">
        <v>260</v>
      </c>
      <c r="B62" s="193" t="s">
        <v>261</v>
      </c>
      <c r="C62" s="194"/>
      <c r="D62" s="195">
        <f aca="true" t="shared" si="8" ref="D62:I62">D64</f>
        <v>4798400</v>
      </c>
      <c r="E62" s="195">
        <f t="shared" si="8"/>
        <v>4801310</v>
      </c>
      <c r="F62" s="195">
        <f t="shared" si="8"/>
        <v>450100</v>
      </c>
      <c r="G62" s="195">
        <f t="shared" si="8"/>
        <v>5251410</v>
      </c>
      <c r="H62" s="196">
        <f t="shared" si="8"/>
        <v>4798400</v>
      </c>
      <c r="I62" s="196">
        <f t="shared" si="8"/>
        <v>4798400</v>
      </c>
      <c r="J62" s="197">
        <f>(G62/E62)*100</f>
        <v>109.37452486925443</v>
      </c>
    </row>
    <row r="63" spans="1:10" ht="15">
      <c r="A63" s="198"/>
      <c r="B63" s="199" t="s">
        <v>262</v>
      </c>
      <c r="C63" s="213"/>
      <c r="D63" s="201"/>
      <c r="E63" s="201"/>
      <c r="F63" s="202"/>
      <c r="G63" s="202"/>
      <c r="H63" s="214"/>
      <c r="I63" s="214"/>
      <c r="J63" s="213"/>
    </row>
    <row r="64" spans="1:10" ht="15">
      <c r="A64" s="134"/>
      <c r="B64" s="92">
        <v>3</v>
      </c>
      <c r="C64" s="30" t="s">
        <v>237</v>
      </c>
      <c r="D64" s="153">
        <f>D65+D69+D73</f>
        <v>4798400</v>
      </c>
      <c r="E64" s="153">
        <f>E65+E69+E73</f>
        <v>4801310</v>
      </c>
      <c r="F64" s="215">
        <f aca="true" t="shared" si="9" ref="F64:F71">G64-E64</f>
        <v>450100</v>
      </c>
      <c r="G64" s="153">
        <f>G65+G69+G73</f>
        <v>5251410</v>
      </c>
      <c r="H64" s="133">
        <f>H65+H69+H73</f>
        <v>4798400</v>
      </c>
      <c r="I64" s="133">
        <f>I65+I69+I73</f>
        <v>4798400</v>
      </c>
      <c r="J64" s="132">
        <f aca="true" t="shared" si="10" ref="J64:J70">(G64/E64)*100</f>
        <v>109.37452486925443</v>
      </c>
    </row>
    <row r="65" spans="1:10" ht="12.75">
      <c r="A65" s="134"/>
      <c r="B65" s="92">
        <v>31</v>
      </c>
      <c r="C65" s="30" t="s">
        <v>263</v>
      </c>
      <c r="D65" s="206">
        <f>D66+D67+D68</f>
        <v>4631000</v>
      </c>
      <c r="E65" s="206">
        <f>E66+E67+E68</f>
        <v>4631000</v>
      </c>
      <c r="F65" s="207">
        <f t="shared" si="9"/>
        <v>281000</v>
      </c>
      <c r="G65" s="206">
        <f>G66+G67+G68</f>
        <v>4912000</v>
      </c>
      <c r="H65" s="137">
        <v>4631000</v>
      </c>
      <c r="I65" s="137">
        <v>4631000</v>
      </c>
      <c r="J65" s="135">
        <f t="shared" si="10"/>
        <v>106.06780393003672</v>
      </c>
    </row>
    <row r="66" spans="1:10" ht="12.75">
      <c r="A66" s="134"/>
      <c r="B66" s="92">
        <v>311</v>
      </c>
      <c r="C66" s="30" t="s">
        <v>264</v>
      </c>
      <c r="D66" s="206">
        <v>3713000</v>
      </c>
      <c r="E66" s="206">
        <v>3713000</v>
      </c>
      <c r="F66" s="207">
        <f t="shared" si="9"/>
        <v>216000</v>
      </c>
      <c r="G66" s="207">
        <v>3929000</v>
      </c>
      <c r="H66" s="137"/>
      <c r="I66" s="137"/>
      <c r="J66" s="135">
        <f t="shared" si="10"/>
        <v>105.81739833019121</v>
      </c>
    </row>
    <row r="67" spans="1:10" ht="12.75">
      <c r="A67" s="134"/>
      <c r="B67" s="92">
        <v>312</v>
      </c>
      <c r="C67" s="30" t="s">
        <v>265</v>
      </c>
      <c r="D67" s="206">
        <v>313000</v>
      </c>
      <c r="E67" s="206">
        <v>313000</v>
      </c>
      <c r="F67" s="207">
        <f t="shared" si="9"/>
        <v>0</v>
      </c>
      <c r="G67" s="207">
        <v>313000</v>
      </c>
      <c r="H67" s="137"/>
      <c r="I67" s="137"/>
      <c r="J67" s="135">
        <f t="shared" si="10"/>
        <v>100</v>
      </c>
    </row>
    <row r="68" spans="1:10" ht="12.75">
      <c r="A68" s="134"/>
      <c r="B68" s="92">
        <v>313</v>
      </c>
      <c r="C68" s="30" t="s">
        <v>266</v>
      </c>
      <c r="D68" s="206">
        <v>605000</v>
      </c>
      <c r="E68" s="206">
        <v>605000</v>
      </c>
      <c r="F68" s="207">
        <f t="shared" si="9"/>
        <v>65000</v>
      </c>
      <c r="G68" s="207">
        <v>670000</v>
      </c>
      <c r="H68" s="137"/>
      <c r="I68" s="137"/>
      <c r="J68" s="135">
        <f t="shared" si="10"/>
        <v>110.74380165289257</v>
      </c>
    </row>
    <row r="69" spans="1:10" ht="12.75">
      <c r="A69" s="134"/>
      <c r="B69" s="92">
        <v>32</v>
      </c>
      <c r="C69" s="30" t="s">
        <v>238</v>
      </c>
      <c r="D69" s="206">
        <f>D70+D72</f>
        <v>166400</v>
      </c>
      <c r="E69" s="206">
        <f>E70+E71+E72</f>
        <v>169310</v>
      </c>
      <c r="F69" s="207">
        <f t="shared" si="9"/>
        <v>164100</v>
      </c>
      <c r="G69" s="206">
        <f>G70+G71+G72</f>
        <v>333410</v>
      </c>
      <c r="H69" s="137">
        <v>166400</v>
      </c>
      <c r="I69" s="137">
        <v>166400</v>
      </c>
      <c r="J69" s="135">
        <f t="shared" si="10"/>
        <v>196.9228043234304</v>
      </c>
    </row>
    <row r="70" spans="1:10" ht="12.75">
      <c r="A70" s="134"/>
      <c r="B70" s="92">
        <v>321</v>
      </c>
      <c r="C70" s="30" t="s">
        <v>239</v>
      </c>
      <c r="D70" s="206">
        <v>140000</v>
      </c>
      <c r="E70" s="206">
        <v>140000</v>
      </c>
      <c r="F70" s="207">
        <f t="shared" si="9"/>
        <v>150000</v>
      </c>
      <c r="G70" s="207">
        <v>290000</v>
      </c>
      <c r="H70" s="137"/>
      <c r="I70" s="137"/>
      <c r="J70" s="135">
        <f t="shared" si="10"/>
        <v>207.14285714285717</v>
      </c>
    </row>
    <row r="71" spans="1:10" ht="33" customHeight="1">
      <c r="A71" s="134"/>
      <c r="B71" s="92">
        <v>323</v>
      </c>
      <c r="C71" s="145" t="s">
        <v>267</v>
      </c>
      <c r="D71" s="216"/>
      <c r="E71" s="206">
        <v>2910</v>
      </c>
      <c r="F71" s="207">
        <f t="shared" si="9"/>
        <v>0</v>
      </c>
      <c r="G71" s="207">
        <v>2910</v>
      </c>
      <c r="H71" s="137"/>
      <c r="I71" s="137"/>
      <c r="J71" s="132"/>
    </row>
    <row r="72" spans="1:10" ht="12.75">
      <c r="A72" s="134"/>
      <c r="B72" s="92">
        <v>329</v>
      </c>
      <c r="C72" s="217" t="s">
        <v>242</v>
      </c>
      <c r="D72" s="206">
        <v>26400</v>
      </c>
      <c r="E72" s="206">
        <v>26400</v>
      </c>
      <c r="F72" s="207"/>
      <c r="G72" s="207">
        <v>40500</v>
      </c>
      <c r="H72" s="137"/>
      <c r="I72" s="137"/>
      <c r="J72" s="135">
        <f>(G72/E72)*100</f>
        <v>153.4090909090909</v>
      </c>
    </row>
    <row r="73" spans="1:10" ht="12.75">
      <c r="A73" s="134"/>
      <c r="B73" s="92">
        <v>34</v>
      </c>
      <c r="C73" s="217" t="s">
        <v>70</v>
      </c>
      <c r="D73" s="206">
        <f>D74</f>
        <v>1000</v>
      </c>
      <c r="E73" s="206">
        <f>E74</f>
        <v>1000</v>
      </c>
      <c r="F73" s="207">
        <f>G73-E73</f>
        <v>5000</v>
      </c>
      <c r="G73" s="206">
        <f>G74</f>
        <v>6000</v>
      </c>
      <c r="H73" s="137">
        <v>1000</v>
      </c>
      <c r="I73" s="137">
        <v>1000</v>
      </c>
      <c r="J73" s="135">
        <f>(G73/E73)*100</f>
        <v>600</v>
      </c>
    </row>
    <row r="74" spans="1:10" ht="12.75">
      <c r="A74" s="134"/>
      <c r="B74" s="92">
        <v>343</v>
      </c>
      <c r="C74" s="217" t="s">
        <v>268</v>
      </c>
      <c r="D74" s="206">
        <v>1000</v>
      </c>
      <c r="E74" s="206">
        <v>1000</v>
      </c>
      <c r="F74" s="207">
        <f>G74-E74</f>
        <v>5000</v>
      </c>
      <c r="G74" s="207">
        <v>6000</v>
      </c>
      <c r="H74" s="137"/>
      <c r="I74" s="137"/>
      <c r="J74" s="135">
        <f>(G74/E74)*100</f>
        <v>600</v>
      </c>
    </row>
    <row r="75" spans="1:10" ht="15">
      <c r="A75" s="218">
        <v>2102</v>
      </c>
      <c r="B75" s="187" t="s">
        <v>269</v>
      </c>
      <c r="C75" s="188"/>
      <c r="D75" s="219">
        <f>D76</f>
        <v>168956.25</v>
      </c>
      <c r="E75" s="219">
        <f>E78</f>
        <v>321956.25</v>
      </c>
      <c r="F75" s="220">
        <f>F78</f>
        <v>-120.75</v>
      </c>
      <c r="G75" s="219">
        <f>G78</f>
        <v>321835.5</v>
      </c>
      <c r="H75" s="221">
        <f>SUM(H79)</f>
        <v>168956.25</v>
      </c>
      <c r="I75" s="221">
        <f>I78</f>
        <v>168956.25</v>
      </c>
      <c r="J75" s="191">
        <f>(G75/E75)*100</f>
        <v>99.96249490419893</v>
      </c>
    </row>
    <row r="76" spans="1:10" ht="15">
      <c r="A76" s="192" t="s">
        <v>270</v>
      </c>
      <c r="B76" s="193" t="s">
        <v>271</v>
      </c>
      <c r="C76" s="194"/>
      <c r="D76" s="197">
        <f aca="true" t="shared" si="11" ref="D76:I76">D78</f>
        <v>168956.25</v>
      </c>
      <c r="E76" s="197">
        <f t="shared" si="11"/>
        <v>321956.25</v>
      </c>
      <c r="F76" s="212">
        <f t="shared" si="11"/>
        <v>-120.75</v>
      </c>
      <c r="G76" s="197">
        <f t="shared" si="11"/>
        <v>321835.5</v>
      </c>
      <c r="H76" s="196">
        <f t="shared" si="11"/>
        <v>168956.25</v>
      </c>
      <c r="I76" s="196">
        <f t="shared" si="11"/>
        <v>168956.25</v>
      </c>
      <c r="J76" s="197">
        <f>(G76/E76)*100</f>
        <v>99.96249490419893</v>
      </c>
    </row>
    <row r="77" spans="1:10" ht="15">
      <c r="A77" s="198"/>
      <c r="B77" s="199" t="s">
        <v>236</v>
      </c>
      <c r="C77" s="213"/>
      <c r="D77" s="204"/>
      <c r="E77" s="204"/>
      <c r="F77" s="203"/>
      <c r="G77" s="203"/>
      <c r="H77" s="203"/>
      <c r="I77" s="203"/>
      <c r="J77" s="204"/>
    </row>
    <row r="78" spans="1:10" ht="15">
      <c r="A78" s="134"/>
      <c r="B78" s="92">
        <v>3</v>
      </c>
      <c r="C78" s="30" t="s">
        <v>237</v>
      </c>
      <c r="D78" s="153">
        <f>D79+D83</f>
        <v>168956.25</v>
      </c>
      <c r="E78" s="153">
        <f>E79+E83</f>
        <v>321956.25</v>
      </c>
      <c r="F78" s="210">
        <f>G78-E78</f>
        <v>-120.75</v>
      </c>
      <c r="G78" s="153">
        <f>G79+G83</f>
        <v>321835.5</v>
      </c>
      <c r="H78" s="133">
        <f>H79</f>
        <v>168956.25</v>
      </c>
      <c r="I78" s="133">
        <f>I79</f>
        <v>168956.25</v>
      </c>
      <c r="J78" s="132">
        <f>(G78/E78)*100</f>
        <v>99.96249490419893</v>
      </c>
    </row>
    <row r="79" spans="1:10" ht="12.75">
      <c r="A79" s="134"/>
      <c r="B79" s="92">
        <v>32</v>
      </c>
      <c r="C79" s="30" t="s">
        <v>238</v>
      </c>
      <c r="D79" s="130">
        <f>D80+D82</f>
        <v>168956.25</v>
      </c>
      <c r="E79" s="130">
        <f>E80+E82</f>
        <v>321956.25</v>
      </c>
      <c r="F79" s="210">
        <f>G79-E79</f>
        <v>-120.75</v>
      </c>
      <c r="G79" s="130">
        <f>G80+G82</f>
        <v>321835.5</v>
      </c>
      <c r="H79" s="137">
        <v>168956.25</v>
      </c>
      <c r="I79" s="137">
        <v>168956.25</v>
      </c>
      <c r="J79" s="135">
        <f>(G79/E79)*100</f>
        <v>99.96249490419893</v>
      </c>
    </row>
    <row r="80" spans="1:10" ht="12.75">
      <c r="A80" s="134"/>
      <c r="B80" s="92">
        <v>322</v>
      </c>
      <c r="C80" s="30" t="s">
        <v>240</v>
      </c>
      <c r="D80" s="130">
        <v>160000</v>
      </c>
      <c r="E80" s="130">
        <v>313000</v>
      </c>
      <c r="F80" s="207">
        <f>G80-E80</f>
        <v>0</v>
      </c>
      <c r="G80" s="137">
        <v>313000</v>
      </c>
      <c r="H80" s="137"/>
      <c r="I80" s="137"/>
      <c r="J80" s="135">
        <f>(G80/E80)*100</f>
        <v>100</v>
      </c>
    </row>
    <row r="81" spans="1:10" ht="12.75">
      <c r="A81" s="134"/>
      <c r="B81" s="92">
        <v>323</v>
      </c>
      <c r="C81" s="30" t="s">
        <v>241</v>
      </c>
      <c r="D81" s="130">
        <v>0</v>
      </c>
      <c r="E81" s="130">
        <v>0</v>
      </c>
      <c r="F81" s="137"/>
      <c r="G81" s="137"/>
      <c r="H81" s="137"/>
      <c r="I81" s="137"/>
      <c r="J81" s="135">
        <v>0</v>
      </c>
    </row>
    <row r="82" spans="1:10" ht="12.75">
      <c r="A82" s="134"/>
      <c r="B82" s="92">
        <v>329</v>
      </c>
      <c r="C82" s="30" t="s">
        <v>272</v>
      </c>
      <c r="D82" s="130">
        <v>8956.25</v>
      </c>
      <c r="E82" s="130">
        <v>8956.25</v>
      </c>
      <c r="F82" s="210">
        <f>G82-E82</f>
        <v>-120.75</v>
      </c>
      <c r="G82" s="137">
        <v>8835.5</v>
      </c>
      <c r="H82" s="137"/>
      <c r="I82" s="137"/>
      <c r="J82" s="135">
        <f>(G82/E82)*100</f>
        <v>98.65177948360083</v>
      </c>
    </row>
    <row r="83" spans="1:10" ht="12.75">
      <c r="A83" s="134"/>
      <c r="B83" s="92">
        <v>37</v>
      </c>
      <c r="C83" s="30" t="s">
        <v>245</v>
      </c>
      <c r="D83" s="130">
        <f>D84</f>
        <v>0</v>
      </c>
      <c r="E83" s="130">
        <f>E84</f>
        <v>0</v>
      </c>
      <c r="F83" s="137"/>
      <c r="G83" s="137"/>
      <c r="H83" s="137"/>
      <c r="I83" s="137"/>
      <c r="J83" s="135">
        <v>0</v>
      </c>
    </row>
    <row r="84" spans="1:10" ht="12.75">
      <c r="A84" s="134"/>
      <c r="B84" s="92">
        <v>372</v>
      </c>
      <c r="C84" s="30" t="s">
        <v>246</v>
      </c>
      <c r="D84" s="130">
        <v>0</v>
      </c>
      <c r="E84" s="130">
        <v>0</v>
      </c>
      <c r="F84" s="137"/>
      <c r="G84" s="137"/>
      <c r="H84" s="137"/>
      <c r="I84" s="137"/>
      <c r="J84" s="135">
        <v>0</v>
      </c>
    </row>
    <row r="85" spans="1:10" ht="15">
      <c r="A85" s="218">
        <v>2301</v>
      </c>
      <c r="B85" s="187" t="s">
        <v>273</v>
      </c>
      <c r="C85" s="188"/>
      <c r="D85" s="219">
        <f>D86+D102+D119+D146+D177+D195+D203+D208+D223+D238</f>
        <v>678300</v>
      </c>
      <c r="E85" s="219">
        <f>E86+E119+E146+E177+E195+E203+E208+E223+E235+E238</f>
        <v>694230.3</v>
      </c>
      <c r="F85" s="219">
        <f>F86+F119+F146+F177+F195+F203+F208+F223+F235+F238</f>
        <v>21472.98</v>
      </c>
      <c r="G85" s="219">
        <f>G86+G119+G146+G177+G195+G203+G208+G223+G235+G238</f>
        <v>715703.28</v>
      </c>
      <c r="H85" s="221">
        <f>H86+H102+H119+H146+H177+H195+H203+H208+H213+H218+H223+H233+H238</f>
        <v>678300</v>
      </c>
      <c r="I85" s="221">
        <f>I86+I102+I119+I146+I177+I195+I203+I208+I213+I218+I223+I233+I238</f>
        <v>678300</v>
      </c>
      <c r="J85" s="191">
        <f>(G85/E85)*100</f>
        <v>103.09306292162701</v>
      </c>
    </row>
    <row r="86" spans="1:10" ht="15">
      <c r="A86" s="222" t="s">
        <v>274</v>
      </c>
      <c r="B86" s="223" t="s">
        <v>275</v>
      </c>
      <c r="C86" s="224"/>
      <c r="D86" s="225">
        <f>D99</f>
        <v>4000</v>
      </c>
      <c r="E86" s="225">
        <f>E88+E99</f>
        <v>10018.8</v>
      </c>
      <c r="F86" s="225">
        <f>F88+F99</f>
        <v>0</v>
      </c>
      <c r="G86" s="225">
        <f>G88+G99</f>
        <v>10018.8</v>
      </c>
      <c r="H86" s="226">
        <f>H88</f>
        <v>4000</v>
      </c>
      <c r="I86" s="226">
        <f>I88</f>
        <v>4000</v>
      </c>
      <c r="J86" s="197">
        <f>(G86/E86)*100</f>
        <v>100</v>
      </c>
    </row>
    <row r="87" spans="1:10" ht="15">
      <c r="A87" s="227"/>
      <c r="B87" s="228" t="s">
        <v>236</v>
      </c>
      <c r="C87" s="229"/>
      <c r="D87" s="230"/>
      <c r="E87" s="230"/>
      <c r="F87" s="231"/>
      <c r="G87" s="231"/>
      <c r="H87" s="231"/>
      <c r="I87" s="231"/>
      <c r="J87" s="230"/>
    </row>
    <row r="88" spans="1:10" ht="15">
      <c r="A88" s="232"/>
      <c r="B88" s="233">
        <v>3</v>
      </c>
      <c r="C88" s="234" t="s">
        <v>237</v>
      </c>
      <c r="D88" s="235">
        <f>D89+D93+D96</f>
        <v>0</v>
      </c>
      <c r="E88" s="235">
        <f>E89+E93+E96</f>
        <v>6018.8</v>
      </c>
      <c r="F88" s="215">
        <f>G88-E88</f>
        <v>0</v>
      </c>
      <c r="G88" s="235">
        <f>G89+G93+G96</f>
        <v>6018.8</v>
      </c>
      <c r="H88" s="236">
        <f>H89+H99</f>
        <v>4000</v>
      </c>
      <c r="I88" s="133">
        <f>I99</f>
        <v>4000</v>
      </c>
      <c r="J88" s="132">
        <f>(G88/E88)*100</f>
        <v>100</v>
      </c>
    </row>
    <row r="89" spans="1:10" ht="15">
      <c r="A89" s="232"/>
      <c r="B89" s="233">
        <v>31</v>
      </c>
      <c r="C89" s="234" t="s">
        <v>276</v>
      </c>
      <c r="D89" s="237">
        <f>D90+D92</f>
        <v>0</v>
      </c>
      <c r="E89" s="237">
        <f>E90+E91+E92</f>
        <v>800</v>
      </c>
      <c r="F89" s="207">
        <f>G89-E89</f>
        <v>0</v>
      </c>
      <c r="G89" s="237">
        <f>G90+G91+G92</f>
        <v>800</v>
      </c>
      <c r="H89" s="238"/>
      <c r="I89" s="238"/>
      <c r="J89" s="135">
        <f>(G89/E89)*100</f>
        <v>100</v>
      </c>
    </row>
    <row r="90" spans="1:10" ht="15">
      <c r="A90" s="232"/>
      <c r="B90" s="233">
        <v>311</v>
      </c>
      <c r="C90" s="234" t="s">
        <v>264</v>
      </c>
      <c r="D90" s="237">
        <v>0</v>
      </c>
      <c r="E90" s="237">
        <v>515.02</v>
      </c>
      <c r="F90" s="238"/>
      <c r="G90" s="238">
        <v>515.02</v>
      </c>
      <c r="H90" s="238"/>
      <c r="I90" s="238"/>
      <c r="J90" s="135">
        <f>(G90/E90)*100</f>
        <v>100</v>
      </c>
    </row>
    <row r="91" spans="1:10" ht="21.75" customHeight="1">
      <c r="A91" s="232"/>
      <c r="B91" s="233">
        <v>312</v>
      </c>
      <c r="C91" s="239" t="s">
        <v>265</v>
      </c>
      <c r="D91" s="237">
        <v>0</v>
      </c>
      <c r="E91" s="237">
        <v>200</v>
      </c>
      <c r="F91" s="238"/>
      <c r="G91" s="238">
        <v>200</v>
      </c>
      <c r="H91" s="238"/>
      <c r="I91" s="238"/>
      <c r="J91" s="132"/>
    </row>
    <row r="92" spans="1:10" ht="15">
      <c r="A92" s="232"/>
      <c r="B92" s="233">
        <v>313</v>
      </c>
      <c r="C92" s="234" t="s">
        <v>266</v>
      </c>
      <c r="D92" s="237">
        <v>0</v>
      </c>
      <c r="E92" s="237">
        <v>84.98</v>
      </c>
      <c r="F92" s="238"/>
      <c r="G92" s="238">
        <v>84.98</v>
      </c>
      <c r="H92" s="238"/>
      <c r="I92" s="238"/>
      <c r="J92" s="135">
        <f aca="true" t="shared" si="12" ref="J92:J97">(G92/E92)*100</f>
        <v>100</v>
      </c>
    </row>
    <row r="93" spans="1:10" ht="15">
      <c r="A93" s="232"/>
      <c r="B93" s="233">
        <v>32</v>
      </c>
      <c r="C93" s="234" t="s">
        <v>238</v>
      </c>
      <c r="D93" s="237">
        <f>D94+D95</f>
        <v>0</v>
      </c>
      <c r="E93" s="237">
        <f>E94+E95</f>
        <v>3518.8</v>
      </c>
      <c r="F93" s="238"/>
      <c r="G93" s="237">
        <f>G94+G95</f>
        <v>3518.8</v>
      </c>
      <c r="H93" s="238"/>
      <c r="I93" s="238"/>
      <c r="J93" s="135">
        <f t="shared" si="12"/>
        <v>100</v>
      </c>
    </row>
    <row r="94" spans="1:10" ht="15">
      <c r="A94" s="232"/>
      <c r="B94" s="233">
        <v>321</v>
      </c>
      <c r="C94" s="234" t="s">
        <v>277</v>
      </c>
      <c r="D94" s="237">
        <v>0</v>
      </c>
      <c r="E94" s="237">
        <v>918.8</v>
      </c>
      <c r="F94" s="238"/>
      <c r="G94" s="238">
        <v>918.8</v>
      </c>
      <c r="H94" s="238"/>
      <c r="I94" s="238"/>
      <c r="J94" s="135">
        <f t="shared" si="12"/>
        <v>100</v>
      </c>
    </row>
    <row r="95" spans="1:10" ht="33.75" customHeight="1">
      <c r="A95" s="232"/>
      <c r="B95" s="233">
        <v>322</v>
      </c>
      <c r="C95" s="239" t="s">
        <v>278</v>
      </c>
      <c r="D95" s="240">
        <v>0</v>
      </c>
      <c r="E95" s="237">
        <v>2600</v>
      </c>
      <c r="F95" s="238"/>
      <c r="G95" s="238">
        <v>2600</v>
      </c>
      <c r="H95" s="238"/>
      <c r="I95" s="238"/>
      <c r="J95" s="135">
        <f t="shared" si="12"/>
        <v>100</v>
      </c>
    </row>
    <row r="96" spans="1:10" ht="15">
      <c r="A96" s="232"/>
      <c r="B96" s="233">
        <v>37</v>
      </c>
      <c r="C96" s="234" t="s">
        <v>238</v>
      </c>
      <c r="D96" s="240"/>
      <c r="E96" s="237">
        <f>E97</f>
        <v>1700</v>
      </c>
      <c r="F96" s="207">
        <f>G96-E96</f>
        <v>0</v>
      </c>
      <c r="G96" s="238">
        <v>1700</v>
      </c>
      <c r="H96" s="238"/>
      <c r="I96" s="238"/>
      <c r="J96" s="135">
        <f t="shared" si="12"/>
        <v>100</v>
      </c>
    </row>
    <row r="97" spans="1:10" ht="28.5" customHeight="1">
      <c r="A97" s="232"/>
      <c r="B97" s="233">
        <v>372</v>
      </c>
      <c r="C97" s="239" t="s">
        <v>246</v>
      </c>
      <c r="D97" s="240">
        <v>0</v>
      </c>
      <c r="E97" s="237">
        <v>1700</v>
      </c>
      <c r="F97" s="238"/>
      <c r="G97" s="238">
        <v>1700</v>
      </c>
      <c r="H97" s="238"/>
      <c r="I97" s="238"/>
      <c r="J97" s="135">
        <f t="shared" si="12"/>
        <v>100</v>
      </c>
    </row>
    <row r="98" spans="1:10" ht="15">
      <c r="A98" s="359" t="s">
        <v>279</v>
      </c>
      <c r="B98" s="360"/>
      <c r="C98" s="360"/>
      <c r="D98" s="360"/>
      <c r="E98" s="361"/>
      <c r="F98" s="241"/>
      <c r="G98" s="241"/>
      <c r="H98" s="231"/>
      <c r="I98" s="231"/>
      <c r="J98" s="230"/>
    </row>
    <row r="99" spans="1:10" ht="15">
      <c r="A99" s="232"/>
      <c r="B99" s="233">
        <v>3</v>
      </c>
      <c r="C99" s="234" t="s">
        <v>237</v>
      </c>
      <c r="D99" s="235">
        <f>D100</f>
        <v>4000</v>
      </c>
      <c r="E99" s="132">
        <f>E100</f>
        <v>4000</v>
      </c>
      <c r="F99" s="133">
        <v>0</v>
      </c>
      <c r="G99" s="132">
        <f>G100</f>
        <v>4000</v>
      </c>
      <c r="H99" s="236">
        <v>4000</v>
      </c>
      <c r="I99" s="236">
        <v>4000</v>
      </c>
      <c r="J99" s="132">
        <f>(G99/E99)*100</f>
        <v>100</v>
      </c>
    </row>
    <row r="100" spans="1:10" ht="15">
      <c r="A100" s="232"/>
      <c r="B100" s="233">
        <v>37</v>
      </c>
      <c r="C100" s="234" t="s">
        <v>238</v>
      </c>
      <c r="D100" s="237">
        <v>4000</v>
      </c>
      <c r="E100" s="130">
        <v>4000</v>
      </c>
      <c r="F100" s="137"/>
      <c r="G100" s="130">
        <v>4000</v>
      </c>
      <c r="H100" s="238">
        <v>4000</v>
      </c>
      <c r="I100" s="238">
        <v>4000</v>
      </c>
      <c r="J100" s="135">
        <f>(G100/E100)*100</f>
        <v>100</v>
      </c>
    </row>
    <row r="101" spans="1:10" ht="15">
      <c r="A101" s="232"/>
      <c r="B101" s="233">
        <v>372</v>
      </c>
      <c r="C101" s="234" t="s">
        <v>246</v>
      </c>
      <c r="D101" s="237">
        <v>4000</v>
      </c>
      <c r="E101" s="237">
        <v>4000</v>
      </c>
      <c r="F101" s="238"/>
      <c r="G101" s="238">
        <v>4000</v>
      </c>
      <c r="H101" s="238"/>
      <c r="I101" s="238"/>
      <c r="J101" s="135">
        <f>(G101/E101)*100</f>
        <v>100</v>
      </c>
    </row>
    <row r="102" spans="1:10" ht="15">
      <c r="A102" s="192" t="s">
        <v>280</v>
      </c>
      <c r="B102" s="193" t="s">
        <v>281</v>
      </c>
      <c r="C102" s="194"/>
      <c r="D102" s="197">
        <f>D104+D112+D116</f>
        <v>0</v>
      </c>
      <c r="E102" s="197">
        <v>0</v>
      </c>
      <c r="F102" s="196">
        <v>0</v>
      </c>
      <c r="G102" s="196">
        <v>0</v>
      </c>
      <c r="H102" s="196">
        <f>H112+H116</f>
        <v>0</v>
      </c>
      <c r="I102" s="196">
        <f>I104</f>
        <v>0</v>
      </c>
      <c r="J102" s="197">
        <v>0</v>
      </c>
    </row>
    <row r="103" spans="1:10" ht="15">
      <c r="A103" s="242"/>
      <c r="B103" s="199" t="s">
        <v>282</v>
      </c>
      <c r="C103" s="200"/>
      <c r="D103" s="243"/>
      <c r="E103" s="243"/>
      <c r="F103" s="244"/>
      <c r="G103" s="244"/>
      <c r="H103" s="244"/>
      <c r="I103" s="244"/>
      <c r="J103" s="243"/>
    </row>
    <row r="104" spans="1:10" ht="15">
      <c r="A104" s="245"/>
      <c r="B104" s="246">
        <v>3</v>
      </c>
      <c r="C104" s="247" t="s">
        <v>237</v>
      </c>
      <c r="D104" s="154">
        <v>0</v>
      </c>
      <c r="E104" s="154">
        <v>0</v>
      </c>
      <c r="F104" s="248">
        <v>0</v>
      </c>
      <c r="G104" s="248">
        <v>0</v>
      </c>
      <c r="H104" s="248">
        <v>0</v>
      </c>
      <c r="I104" s="248">
        <v>0</v>
      </c>
      <c r="J104" s="132">
        <v>0</v>
      </c>
    </row>
    <row r="105" spans="1:10" ht="15">
      <c r="A105" s="245"/>
      <c r="B105" s="249">
        <v>31</v>
      </c>
      <c r="C105" s="250" t="s">
        <v>263</v>
      </c>
      <c r="D105" s="251">
        <v>0</v>
      </c>
      <c r="E105" s="251">
        <v>0</v>
      </c>
      <c r="F105" s="252"/>
      <c r="G105" s="252">
        <v>0</v>
      </c>
      <c r="H105" s="252">
        <v>0</v>
      </c>
      <c r="I105" s="252">
        <v>0</v>
      </c>
      <c r="J105" s="135">
        <v>0</v>
      </c>
    </row>
    <row r="106" spans="1:10" ht="15">
      <c r="A106" s="245"/>
      <c r="B106" s="249">
        <v>311</v>
      </c>
      <c r="C106" s="250" t="s">
        <v>264</v>
      </c>
      <c r="D106" s="251">
        <v>0</v>
      </c>
      <c r="E106" s="251">
        <v>0</v>
      </c>
      <c r="F106" s="252"/>
      <c r="G106" s="252">
        <v>0</v>
      </c>
      <c r="H106" s="252"/>
      <c r="I106" s="252"/>
      <c r="J106" s="135">
        <v>0</v>
      </c>
    </row>
    <row r="107" spans="1:10" ht="15">
      <c r="A107" s="245"/>
      <c r="B107" s="249">
        <v>312</v>
      </c>
      <c r="C107" s="250" t="s">
        <v>265</v>
      </c>
      <c r="D107" s="251">
        <v>0</v>
      </c>
      <c r="E107" s="251">
        <v>0</v>
      </c>
      <c r="F107" s="252"/>
      <c r="G107" s="252">
        <v>0</v>
      </c>
      <c r="H107" s="252"/>
      <c r="I107" s="252"/>
      <c r="J107" s="135">
        <v>0</v>
      </c>
    </row>
    <row r="108" spans="1:10" ht="15">
      <c r="A108" s="245"/>
      <c r="B108" s="249">
        <v>313</v>
      </c>
      <c r="C108" s="250" t="s">
        <v>266</v>
      </c>
      <c r="D108" s="251">
        <v>0</v>
      </c>
      <c r="E108" s="251">
        <v>0</v>
      </c>
      <c r="F108" s="252"/>
      <c r="G108" s="252">
        <v>0</v>
      </c>
      <c r="H108" s="252"/>
      <c r="I108" s="252"/>
      <c r="J108" s="135">
        <v>0</v>
      </c>
    </row>
    <row r="109" spans="1:10" ht="15">
      <c r="A109" s="245"/>
      <c r="B109" s="249">
        <v>32</v>
      </c>
      <c r="C109" s="250" t="s">
        <v>238</v>
      </c>
      <c r="D109" s="251">
        <v>0</v>
      </c>
      <c r="E109" s="251">
        <v>0</v>
      </c>
      <c r="F109" s="252"/>
      <c r="G109" s="252">
        <v>0</v>
      </c>
      <c r="H109" s="252">
        <v>0</v>
      </c>
      <c r="I109" s="252">
        <v>0</v>
      </c>
      <c r="J109" s="135">
        <v>0</v>
      </c>
    </row>
    <row r="110" spans="1:10" ht="15">
      <c r="A110" s="245"/>
      <c r="B110" s="249">
        <v>321</v>
      </c>
      <c r="C110" s="250" t="s">
        <v>283</v>
      </c>
      <c r="D110" s="251">
        <v>0</v>
      </c>
      <c r="E110" s="251">
        <v>0</v>
      </c>
      <c r="F110" s="252"/>
      <c r="G110" s="252">
        <v>0</v>
      </c>
      <c r="H110" s="252"/>
      <c r="I110" s="252"/>
      <c r="J110" s="135">
        <v>0</v>
      </c>
    </row>
    <row r="111" spans="1:10" ht="15">
      <c r="A111" s="198" t="s">
        <v>284</v>
      </c>
      <c r="B111" s="199" t="s">
        <v>285</v>
      </c>
      <c r="C111" s="213"/>
      <c r="D111" s="204"/>
      <c r="E111" s="204"/>
      <c r="F111" s="203"/>
      <c r="G111" s="203"/>
      <c r="H111" s="203"/>
      <c r="I111" s="203"/>
      <c r="J111" s="204"/>
    </row>
    <row r="112" spans="1:10" ht="15">
      <c r="A112" s="134"/>
      <c r="B112" s="92">
        <v>3</v>
      </c>
      <c r="C112" s="30" t="s">
        <v>237</v>
      </c>
      <c r="D112" s="132">
        <v>0</v>
      </c>
      <c r="E112" s="132">
        <v>0</v>
      </c>
      <c r="F112" s="133">
        <v>0</v>
      </c>
      <c r="G112" s="133">
        <v>0</v>
      </c>
      <c r="H112" s="133">
        <f>H113</f>
        <v>0</v>
      </c>
      <c r="I112" s="133">
        <v>0</v>
      </c>
      <c r="J112" s="132">
        <v>0</v>
      </c>
    </row>
    <row r="113" spans="1:10" ht="12.75">
      <c r="A113" s="134"/>
      <c r="B113" s="92">
        <v>32</v>
      </c>
      <c r="C113" s="30" t="s">
        <v>238</v>
      </c>
      <c r="D113" s="130">
        <v>0</v>
      </c>
      <c r="E113" s="130">
        <v>0</v>
      </c>
      <c r="F113" s="137"/>
      <c r="G113" s="137">
        <v>0</v>
      </c>
      <c r="H113" s="137">
        <v>0</v>
      </c>
      <c r="I113" s="137">
        <v>0</v>
      </c>
      <c r="J113" s="135">
        <v>0</v>
      </c>
    </row>
    <row r="114" spans="1:10" ht="12.75">
      <c r="A114" s="134"/>
      <c r="B114" s="92">
        <v>323</v>
      </c>
      <c r="C114" s="30" t="s">
        <v>241</v>
      </c>
      <c r="D114" s="130">
        <v>0</v>
      </c>
      <c r="E114" s="130">
        <v>0</v>
      </c>
      <c r="F114" s="137"/>
      <c r="G114" s="137">
        <v>0</v>
      </c>
      <c r="H114" s="137"/>
      <c r="I114" s="137"/>
      <c r="J114" s="135">
        <v>0</v>
      </c>
    </row>
    <row r="115" spans="1:10" ht="12.75">
      <c r="A115" s="198"/>
      <c r="B115" s="253" t="s">
        <v>286</v>
      </c>
      <c r="C115" s="213"/>
      <c r="D115" s="204"/>
      <c r="E115" s="204"/>
      <c r="F115" s="203"/>
      <c r="G115" s="203"/>
      <c r="H115" s="203"/>
      <c r="I115" s="203"/>
      <c r="J115" s="204"/>
    </row>
    <row r="116" spans="1:10" ht="15">
      <c r="A116" s="134"/>
      <c r="B116" s="92">
        <v>3</v>
      </c>
      <c r="C116" s="30" t="s">
        <v>237</v>
      </c>
      <c r="D116" s="132">
        <v>0</v>
      </c>
      <c r="E116" s="132">
        <v>0</v>
      </c>
      <c r="F116" s="133">
        <v>0</v>
      </c>
      <c r="G116" s="133">
        <v>0</v>
      </c>
      <c r="H116" s="133">
        <f>H117</f>
        <v>0</v>
      </c>
      <c r="I116" s="133">
        <v>0</v>
      </c>
      <c r="J116" s="132">
        <v>0</v>
      </c>
    </row>
    <row r="117" spans="1:10" ht="12.75">
      <c r="A117" s="134"/>
      <c r="B117" s="92">
        <v>32</v>
      </c>
      <c r="C117" s="30" t="s">
        <v>238</v>
      </c>
      <c r="D117" s="130">
        <v>0</v>
      </c>
      <c r="E117" s="130">
        <v>0</v>
      </c>
      <c r="F117" s="137"/>
      <c r="G117" s="137">
        <v>0</v>
      </c>
      <c r="H117" s="137">
        <v>0</v>
      </c>
      <c r="I117" s="137">
        <v>0</v>
      </c>
      <c r="J117" s="135">
        <v>0</v>
      </c>
    </row>
    <row r="118" spans="1:10" ht="12.75">
      <c r="A118" s="134"/>
      <c r="B118" s="92">
        <v>321</v>
      </c>
      <c r="C118" s="30" t="s">
        <v>283</v>
      </c>
      <c r="D118" s="130">
        <v>0</v>
      </c>
      <c r="E118" s="130">
        <v>0</v>
      </c>
      <c r="F118" s="137"/>
      <c r="G118" s="137">
        <v>0</v>
      </c>
      <c r="H118" s="137"/>
      <c r="I118" s="137"/>
      <c r="J118" s="135">
        <v>0</v>
      </c>
    </row>
    <row r="119" spans="1:10" ht="15">
      <c r="A119" s="192" t="s">
        <v>287</v>
      </c>
      <c r="B119" s="193" t="s">
        <v>288</v>
      </c>
      <c r="C119" s="194"/>
      <c r="D119" s="197">
        <f>D121+D126+D130+D134+D138</f>
        <v>310000</v>
      </c>
      <c r="E119" s="197">
        <f>E121+E126+E130+E134+E138+E143</f>
        <v>310832.48</v>
      </c>
      <c r="F119" s="197">
        <f>F121+F126+F130+F134+F138+F143</f>
        <v>8500</v>
      </c>
      <c r="G119" s="197">
        <f>G121+G126+G130+G134+G138+G143</f>
        <v>319332.48</v>
      </c>
      <c r="H119" s="196">
        <f>H121+H126+H130+H134+H138</f>
        <v>310000</v>
      </c>
      <c r="I119" s="196">
        <f>I121+I126+I130+I134+I138</f>
        <v>310000</v>
      </c>
      <c r="J119" s="197">
        <f>(G119/E119)*100</f>
        <v>102.73459195770019</v>
      </c>
    </row>
    <row r="120" spans="1:10" ht="15">
      <c r="A120" s="198"/>
      <c r="B120" s="199" t="s">
        <v>289</v>
      </c>
      <c r="C120" s="213"/>
      <c r="D120" s="204"/>
      <c r="E120" s="204"/>
      <c r="F120" s="203"/>
      <c r="G120" s="203"/>
      <c r="H120" s="203"/>
      <c r="I120" s="203"/>
      <c r="J120" s="204"/>
    </row>
    <row r="121" spans="1:10" ht="15">
      <c r="A121" s="134"/>
      <c r="B121" s="92">
        <v>3</v>
      </c>
      <c r="C121" s="30" t="s">
        <v>237</v>
      </c>
      <c r="D121" s="132">
        <f>D122</f>
        <v>152900</v>
      </c>
      <c r="E121" s="132">
        <f>E122</f>
        <v>152900</v>
      </c>
      <c r="F121" s="207">
        <f>G121-E121</f>
        <v>11400</v>
      </c>
      <c r="G121" s="132">
        <f>G122</f>
        <v>164300</v>
      </c>
      <c r="H121" s="133">
        <f>H122</f>
        <v>152900</v>
      </c>
      <c r="I121" s="133">
        <f>I122</f>
        <v>152900</v>
      </c>
      <c r="J121" s="132">
        <f>(G121/E121)*100</f>
        <v>107.45585349901896</v>
      </c>
    </row>
    <row r="122" spans="1:10" ht="12.75">
      <c r="A122" s="134"/>
      <c r="B122" s="92">
        <v>32</v>
      </c>
      <c r="C122" s="30" t="s">
        <v>238</v>
      </c>
      <c r="D122" s="130">
        <f>D123+D124</f>
        <v>152900</v>
      </c>
      <c r="E122" s="130">
        <f>E123+E124</f>
        <v>152900</v>
      </c>
      <c r="F122" s="207">
        <f>G122-E122</f>
        <v>11400</v>
      </c>
      <c r="G122" s="130">
        <f>G123+G124</f>
        <v>164300</v>
      </c>
      <c r="H122" s="137">
        <v>152900</v>
      </c>
      <c r="I122" s="137">
        <v>152900</v>
      </c>
      <c r="J122" s="135">
        <f>(G122/E122)*100</f>
        <v>107.45585349901896</v>
      </c>
    </row>
    <row r="123" spans="1:10" ht="12.75">
      <c r="A123" s="134"/>
      <c r="B123" s="92">
        <v>322</v>
      </c>
      <c r="C123" s="30" t="s">
        <v>290</v>
      </c>
      <c r="D123" s="130">
        <v>146900</v>
      </c>
      <c r="E123" s="130">
        <v>146900</v>
      </c>
      <c r="F123" s="207">
        <f>G123-E123</f>
        <v>8400</v>
      </c>
      <c r="G123" s="137">
        <v>155300</v>
      </c>
      <c r="H123" s="137"/>
      <c r="I123" s="137"/>
      <c r="J123" s="135">
        <f>(G123/E123)*100</f>
        <v>105.71817562968005</v>
      </c>
    </row>
    <row r="124" spans="1:10" ht="12.75">
      <c r="A124" s="134"/>
      <c r="B124" s="92">
        <v>323</v>
      </c>
      <c r="C124" s="30" t="s">
        <v>241</v>
      </c>
      <c r="D124" s="130">
        <v>6000</v>
      </c>
      <c r="E124" s="130">
        <v>6000</v>
      </c>
      <c r="F124" s="207">
        <f>G124-E124</f>
        <v>3000</v>
      </c>
      <c r="G124" s="137">
        <v>9000</v>
      </c>
      <c r="H124" s="137"/>
      <c r="I124" s="137"/>
      <c r="J124" s="135">
        <f>(G124/E124)*100</f>
        <v>150</v>
      </c>
    </row>
    <row r="125" spans="1:10" ht="15">
      <c r="A125" s="198"/>
      <c r="B125" s="199" t="s">
        <v>291</v>
      </c>
      <c r="C125" s="213"/>
      <c r="D125" s="204"/>
      <c r="E125" s="204"/>
      <c r="F125" s="203"/>
      <c r="G125" s="203"/>
      <c r="H125" s="203"/>
      <c r="I125" s="203"/>
      <c r="J125" s="204"/>
    </row>
    <row r="126" spans="1:10" ht="15">
      <c r="A126" s="134"/>
      <c r="B126" s="92">
        <v>3</v>
      </c>
      <c r="C126" s="30" t="s">
        <v>237</v>
      </c>
      <c r="D126" s="132">
        <f>D127</f>
        <v>700</v>
      </c>
      <c r="E126" s="132">
        <f>E127</f>
        <v>700</v>
      </c>
      <c r="F126" s="133">
        <v>0</v>
      </c>
      <c r="G126" s="132">
        <f>G127</f>
        <v>700</v>
      </c>
      <c r="H126" s="133">
        <f>H127</f>
        <v>700</v>
      </c>
      <c r="I126" s="133">
        <f>I127</f>
        <v>700</v>
      </c>
      <c r="J126" s="132">
        <f>(G126/E126)*100</f>
        <v>100</v>
      </c>
    </row>
    <row r="127" spans="1:10" ht="12.75">
      <c r="A127" s="134"/>
      <c r="B127" s="92">
        <v>32</v>
      </c>
      <c r="C127" s="30" t="s">
        <v>238</v>
      </c>
      <c r="D127" s="130">
        <f>D128+D129</f>
        <v>700</v>
      </c>
      <c r="E127" s="130">
        <f>E128+E129</f>
        <v>700</v>
      </c>
      <c r="F127" s="137"/>
      <c r="G127" s="130">
        <f>G128+G129</f>
        <v>700</v>
      </c>
      <c r="H127" s="137">
        <v>700</v>
      </c>
      <c r="I127" s="137">
        <v>700</v>
      </c>
      <c r="J127" s="135">
        <f>(G127/E127)*100</f>
        <v>100</v>
      </c>
    </row>
    <row r="128" spans="1:10" ht="12.75">
      <c r="A128" s="134"/>
      <c r="B128" s="92">
        <v>322</v>
      </c>
      <c r="C128" s="30" t="s">
        <v>240</v>
      </c>
      <c r="D128" s="130">
        <v>700</v>
      </c>
      <c r="E128" s="130">
        <v>700</v>
      </c>
      <c r="F128" s="137"/>
      <c r="G128" s="137">
        <v>700</v>
      </c>
      <c r="H128" s="137"/>
      <c r="I128" s="137"/>
      <c r="J128" s="135">
        <f>(G128/E128)*100</f>
        <v>100</v>
      </c>
    </row>
    <row r="129" spans="1:10" ht="15">
      <c r="A129" s="198"/>
      <c r="B129" s="199" t="s">
        <v>292</v>
      </c>
      <c r="C129" s="213"/>
      <c r="D129" s="204"/>
      <c r="E129" s="204"/>
      <c r="F129" s="203"/>
      <c r="G129" s="203"/>
      <c r="H129" s="203"/>
      <c r="I129" s="203"/>
      <c r="J129" s="204"/>
    </row>
    <row r="130" spans="1:10" ht="15">
      <c r="A130" s="134"/>
      <c r="B130" s="92">
        <v>3</v>
      </c>
      <c r="C130" s="30" t="s">
        <v>237</v>
      </c>
      <c r="D130" s="132">
        <f>D131</f>
        <v>1400</v>
      </c>
      <c r="E130" s="132">
        <f>E131</f>
        <v>1400</v>
      </c>
      <c r="F130" s="207">
        <f>G130-E130</f>
        <v>1100</v>
      </c>
      <c r="G130" s="132">
        <f>G131</f>
        <v>2500</v>
      </c>
      <c r="H130" s="133">
        <f>H131</f>
        <v>1400</v>
      </c>
      <c r="I130" s="133">
        <f>I131</f>
        <v>1400</v>
      </c>
      <c r="J130" s="132">
        <f>(G130/E130)*100</f>
        <v>178.57142857142858</v>
      </c>
    </row>
    <row r="131" spans="1:10" ht="12.75">
      <c r="A131" s="134"/>
      <c r="B131" s="92">
        <v>32</v>
      </c>
      <c r="C131" s="30" t="s">
        <v>238</v>
      </c>
      <c r="D131" s="130">
        <f>D132</f>
        <v>1400</v>
      </c>
      <c r="E131" s="130">
        <f>E132</f>
        <v>1400</v>
      </c>
      <c r="F131" s="207">
        <f>G131-E131</f>
        <v>1100</v>
      </c>
      <c r="G131" s="130">
        <f>G132</f>
        <v>2500</v>
      </c>
      <c r="H131" s="137">
        <v>1400</v>
      </c>
      <c r="I131" s="137">
        <v>1400</v>
      </c>
      <c r="J131" s="135">
        <f>(G131/E131)*100</f>
        <v>178.57142857142858</v>
      </c>
    </row>
    <row r="132" spans="1:10" ht="12.75">
      <c r="A132" s="134"/>
      <c r="B132" s="92">
        <v>322</v>
      </c>
      <c r="C132" s="30" t="s">
        <v>240</v>
      </c>
      <c r="D132" s="130">
        <v>1400</v>
      </c>
      <c r="E132" s="130">
        <v>1400</v>
      </c>
      <c r="F132" s="207">
        <f>G132-E132</f>
        <v>1100</v>
      </c>
      <c r="G132" s="137">
        <v>2500</v>
      </c>
      <c r="H132" s="137"/>
      <c r="I132" s="137"/>
      <c r="J132" s="135">
        <f>(G132/E132)*100</f>
        <v>178.57142857142858</v>
      </c>
    </row>
    <row r="133" spans="1:10" ht="12.75">
      <c r="A133" s="198"/>
      <c r="B133" s="253" t="s">
        <v>293</v>
      </c>
      <c r="C133" s="213"/>
      <c r="D133" s="204"/>
      <c r="E133" s="204"/>
      <c r="F133" s="203"/>
      <c r="G133" s="203"/>
      <c r="H133" s="203"/>
      <c r="I133" s="203"/>
      <c r="J133" s="204"/>
    </row>
    <row r="134" spans="1:10" ht="15">
      <c r="A134" s="134"/>
      <c r="B134" s="92">
        <v>3</v>
      </c>
      <c r="C134" s="30" t="s">
        <v>237</v>
      </c>
      <c r="D134" s="132">
        <f>D135</f>
        <v>15000</v>
      </c>
      <c r="E134" s="132">
        <f>E135</f>
        <v>15000</v>
      </c>
      <c r="F134" s="133">
        <v>0</v>
      </c>
      <c r="G134" s="132">
        <f>G135</f>
        <v>15000</v>
      </c>
      <c r="H134" s="133">
        <f>H135</f>
        <v>15000</v>
      </c>
      <c r="I134" s="133">
        <f>I135</f>
        <v>15000</v>
      </c>
      <c r="J134" s="132">
        <f>(G134/E134)*100</f>
        <v>100</v>
      </c>
    </row>
    <row r="135" spans="1:10" ht="12.75">
      <c r="A135" s="134"/>
      <c r="B135" s="92">
        <v>32</v>
      </c>
      <c r="C135" s="30" t="s">
        <v>238</v>
      </c>
      <c r="D135" s="130">
        <f>D136</f>
        <v>15000</v>
      </c>
      <c r="E135" s="130">
        <f>E136</f>
        <v>15000</v>
      </c>
      <c r="F135" s="137"/>
      <c r="G135" s="130">
        <f>G136</f>
        <v>15000</v>
      </c>
      <c r="H135" s="137">
        <v>15000</v>
      </c>
      <c r="I135" s="137">
        <v>15000</v>
      </c>
      <c r="J135" s="135">
        <f>(G135/E135)*100</f>
        <v>100</v>
      </c>
    </row>
    <row r="136" spans="1:10" ht="12.75">
      <c r="A136" s="134"/>
      <c r="B136" s="92">
        <v>322</v>
      </c>
      <c r="C136" s="30" t="s">
        <v>240</v>
      </c>
      <c r="D136" s="130">
        <v>15000</v>
      </c>
      <c r="E136" s="130">
        <v>15000</v>
      </c>
      <c r="F136" s="137"/>
      <c r="G136" s="137">
        <v>15000</v>
      </c>
      <c r="H136" s="137"/>
      <c r="I136" s="137"/>
      <c r="J136" s="135">
        <f>(G136/E136)*100</f>
        <v>100</v>
      </c>
    </row>
    <row r="137" spans="1:10" ht="12.75">
      <c r="A137" s="198"/>
      <c r="B137" s="253" t="s">
        <v>294</v>
      </c>
      <c r="C137" s="213"/>
      <c r="D137" s="204"/>
      <c r="E137" s="204"/>
      <c r="F137" s="203"/>
      <c r="G137" s="203"/>
      <c r="H137" s="203"/>
      <c r="I137" s="203"/>
      <c r="J137" s="204"/>
    </row>
    <row r="138" spans="1:10" ht="15">
      <c r="A138" s="134"/>
      <c r="B138" s="92">
        <v>3</v>
      </c>
      <c r="C138" s="30" t="s">
        <v>237</v>
      </c>
      <c r="D138" s="132">
        <f>D139</f>
        <v>140000</v>
      </c>
      <c r="E138" s="132">
        <f>E139</f>
        <v>140000</v>
      </c>
      <c r="F138" s="210">
        <f>G138-E138</f>
        <v>-4000</v>
      </c>
      <c r="G138" s="132">
        <f>G139</f>
        <v>136000</v>
      </c>
      <c r="H138" s="133">
        <f>H139</f>
        <v>140000</v>
      </c>
      <c r="I138" s="133">
        <f>I139</f>
        <v>140000</v>
      </c>
      <c r="J138" s="132">
        <f>(G138/E138)*100</f>
        <v>97.14285714285714</v>
      </c>
    </row>
    <row r="139" spans="1:10" ht="12.75">
      <c r="A139" s="134"/>
      <c r="B139" s="92">
        <v>32</v>
      </c>
      <c r="C139" s="30" t="s">
        <v>238</v>
      </c>
      <c r="D139" s="130">
        <f>D140+D141</f>
        <v>140000</v>
      </c>
      <c r="E139" s="130">
        <f>E140+E141</f>
        <v>140000</v>
      </c>
      <c r="F139" s="210">
        <f>G139-E139</f>
        <v>-4000</v>
      </c>
      <c r="G139" s="130">
        <f>G140+G141</f>
        <v>136000</v>
      </c>
      <c r="H139" s="137">
        <v>140000</v>
      </c>
      <c r="I139" s="137">
        <v>140000</v>
      </c>
      <c r="J139" s="135">
        <f>(G139/E139)*100</f>
        <v>97.14285714285714</v>
      </c>
    </row>
    <row r="140" spans="1:10" ht="12.75">
      <c r="A140" s="134"/>
      <c r="B140" s="92">
        <v>322</v>
      </c>
      <c r="C140" s="30" t="s">
        <v>240</v>
      </c>
      <c r="D140" s="130">
        <v>132000</v>
      </c>
      <c r="E140" s="130">
        <v>132000</v>
      </c>
      <c r="F140" s="210">
        <f>G140-E140</f>
        <v>-3000</v>
      </c>
      <c r="G140" s="137">
        <v>129000</v>
      </c>
      <c r="H140" s="137"/>
      <c r="I140" s="137"/>
      <c r="J140" s="135">
        <f>(G140/E140)*100</f>
        <v>97.72727272727273</v>
      </c>
    </row>
    <row r="141" spans="1:10" ht="12.75">
      <c r="A141" s="134"/>
      <c r="B141" s="92">
        <v>323</v>
      </c>
      <c r="C141" s="30" t="s">
        <v>241</v>
      </c>
      <c r="D141" s="130">
        <v>8000</v>
      </c>
      <c r="E141" s="130">
        <v>8000</v>
      </c>
      <c r="F141" s="210">
        <f>G141-E141</f>
        <v>-1000</v>
      </c>
      <c r="G141" s="137">
        <v>7000</v>
      </c>
      <c r="H141" s="137"/>
      <c r="I141" s="137"/>
      <c r="J141" s="135">
        <f>(G141/E141)*100</f>
        <v>87.5</v>
      </c>
    </row>
    <row r="142" spans="1:10" ht="12.75">
      <c r="A142" s="198"/>
      <c r="B142" s="253" t="s">
        <v>295</v>
      </c>
      <c r="C142" s="213"/>
      <c r="D142" s="204"/>
      <c r="E142" s="204"/>
      <c r="F142" s="203"/>
      <c r="G142" s="203"/>
      <c r="H142" s="203"/>
      <c r="I142" s="203"/>
      <c r="J142" s="204"/>
    </row>
    <row r="143" spans="1:10" ht="15">
      <c r="A143" s="134"/>
      <c r="B143" s="92">
        <v>3</v>
      </c>
      <c r="C143" s="30" t="s">
        <v>237</v>
      </c>
      <c r="D143" s="132">
        <f>D144</f>
        <v>0</v>
      </c>
      <c r="E143" s="132">
        <f>E144</f>
        <v>832.48</v>
      </c>
      <c r="F143" s="133">
        <v>0</v>
      </c>
      <c r="G143" s="132">
        <f>G144</f>
        <v>832.48</v>
      </c>
      <c r="H143" s="137"/>
      <c r="I143" s="137"/>
      <c r="J143" s="132"/>
    </row>
    <row r="144" spans="1:10" ht="12.75">
      <c r="A144" s="134"/>
      <c r="B144" s="92">
        <v>32</v>
      </c>
      <c r="C144" s="30" t="s">
        <v>238</v>
      </c>
      <c r="D144" s="130">
        <f>D145</f>
        <v>0</v>
      </c>
      <c r="E144" s="130">
        <f>E145</f>
        <v>832.48</v>
      </c>
      <c r="F144" s="137"/>
      <c r="G144" s="130">
        <f>G145</f>
        <v>832.48</v>
      </c>
      <c r="H144" s="137"/>
      <c r="I144" s="137"/>
      <c r="J144" s="135">
        <f>(G144/E144)*100</f>
        <v>100</v>
      </c>
    </row>
    <row r="145" spans="1:10" ht="12.75">
      <c r="A145" s="134"/>
      <c r="B145" s="92">
        <v>322</v>
      </c>
      <c r="C145" s="30" t="s">
        <v>296</v>
      </c>
      <c r="D145" s="130">
        <v>0</v>
      </c>
      <c r="E145" s="130">
        <v>832.48</v>
      </c>
      <c r="F145" s="137"/>
      <c r="G145" s="137">
        <v>832.48</v>
      </c>
      <c r="H145" s="137"/>
      <c r="I145" s="137"/>
      <c r="J145" s="135">
        <f>(G145/E145)*100</f>
        <v>100</v>
      </c>
    </row>
    <row r="146" spans="1:10" ht="15">
      <c r="A146" s="192" t="s">
        <v>297</v>
      </c>
      <c r="B146" s="193" t="s">
        <v>298</v>
      </c>
      <c r="C146" s="194"/>
      <c r="D146" s="197">
        <f aca="true" t="shared" si="13" ref="D146:I146">D148+D154+D160+D169</f>
        <v>210500</v>
      </c>
      <c r="E146" s="197">
        <f t="shared" si="13"/>
        <v>210500</v>
      </c>
      <c r="F146" s="212">
        <f t="shared" si="13"/>
        <v>-15800</v>
      </c>
      <c r="G146" s="197">
        <f t="shared" si="13"/>
        <v>194700</v>
      </c>
      <c r="H146" s="196">
        <f t="shared" si="13"/>
        <v>210500</v>
      </c>
      <c r="I146" s="196">
        <f t="shared" si="13"/>
        <v>210500</v>
      </c>
      <c r="J146" s="197">
        <f>(G146/E146)*100</f>
        <v>92.49406175771972</v>
      </c>
    </row>
    <row r="147" spans="1:10" ht="15">
      <c r="A147" s="198"/>
      <c r="B147" s="199" t="s">
        <v>299</v>
      </c>
      <c r="C147" s="213"/>
      <c r="D147" s="204"/>
      <c r="E147" s="204"/>
      <c r="F147" s="203"/>
      <c r="G147" s="203"/>
      <c r="H147" s="203"/>
      <c r="I147" s="203"/>
      <c r="J147" s="204"/>
    </row>
    <row r="148" spans="1:10" ht="15">
      <c r="A148" s="134"/>
      <c r="B148" s="92">
        <v>3</v>
      </c>
      <c r="C148" s="30" t="s">
        <v>237</v>
      </c>
      <c r="D148" s="132">
        <f>D149</f>
        <v>1500</v>
      </c>
      <c r="E148" s="132">
        <f>E149</f>
        <v>1500</v>
      </c>
      <c r="F148" s="133">
        <v>0</v>
      </c>
      <c r="G148" s="132">
        <f>G149</f>
        <v>1500</v>
      </c>
      <c r="H148" s="133">
        <f>H149</f>
        <v>1500</v>
      </c>
      <c r="I148" s="133">
        <f>I149</f>
        <v>1500</v>
      </c>
      <c r="J148" s="132">
        <f>(G148/E148)*100</f>
        <v>100</v>
      </c>
    </row>
    <row r="149" spans="1:10" ht="12.75">
      <c r="A149" s="134"/>
      <c r="B149" s="92">
        <v>31</v>
      </c>
      <c r="C149" s="30" t="s">
        <v>263</v>
      </c>
      <c r="D149" s="135">
        <f>D150</f>
        <v>1500</v>
      </c>
      <c r="E149" s="135">
        <f>E150</f>
        <v>1500</v>
      </c>
      <c r="F149" s="136"/>
      <c r="G149" s="135">
        <f>G150</f>
        <v>1500</v>
      </c>
      <c r="H149" s="137">
        <v>1500</v>
      </c>
      <c r="I149" s="137">
        <v>1500</v>
      </c>
      <c r="J149" s="135">
        <f>(G149/E149)*100</f>
        <v>100</v>
      </c>
    </row>
    <row r="150" spans="1:10" ht="12.75">
      <c r="A150" s="134"/>
      <c r="B150" s="92">
        <v>311</v>
      </c>
      <c r="C150" s="30" t="s">
        <v>300</v>
      </c>
      <c r="D150" s="135">
        <v>1500</v>
      </c>
      <c r="E150" s="135">
        <v>1500</v>
      </c>
      <c r="F150" s="136"/>
      <c r="G150" s="136">
        <v>1500</v>
      </c>
      <c r="H150" s="137"/>
      <c r="I150" s="137"/>
      <c r="J150" s="135">
        <f>(G150/E150)*100</f>
        <v>100</v>
      </c>
    </row>
    <row r="151" spans="1:10" ht="12.75">
      <c r="A151" s="134"/>
      <c r="B151" s="92">
        <v>312</v>
      </c>
      <c r="C151" s="30" t="s">
        <v>265</v>
      </c>
      <c r="D151" s="135">
        <v>0</v>
      </c>
      <c r="E151" s="135">
        <v>0</v>
      </c>
      <c r="F151" s="136"/>
      <c r="G151" s="136">
        <v>0</v>
      </c>
      <c r="H151" s="137"/>
      <c r="I151" s="137"/>
      <c r="J151" s="135">
        <v>0</v>
      </c>
    </row>
    <row r="152" spans="1:10" ht="12.75">
      <c r="A152" s="134"/>
      <c r="B152" s="92">
        <v>313</v>
      </c>
      <c r="C152" s="30" t="s">
        <v>266</v>
      </c>
      <c r="D152" s="135">
        <v>0</v>
      </c>
      <c r="E152" s="135">
        <v>0</v>
      </c>
      <c r="F152" s="136"/>
      <c r="G152" s="136">
        <v>0</v>
      </c>
      <c r="H152" s="137"/>
      <c r="I152" s="137"/>
      <c r="J152" s="135">
        <v>0</v>
      </c>
    </row>
    <row r="153" spans="1:10" ht="12.75">
      <c r="A153" s="198"/>
      <c r="B153" s="253" t="s">
        <v>301</v>
      </c>
      <c r="C153" s="213"/>
      <c r="D153" s="254"/>
      <c r="E153" s="254"/>
      <c r="F153" s="255"/>
      <c r="G153" s="255"/>
      <c r="H153" s="203"/>
      <c r="I153" s="203"/>
      <c r="J153" s="204"/>
    </row>
    <row r="154" spans="1:10" ht="15">
      <c r="A154" s="134"/>
      <c r="B154" s="92">
        <v>3</v>
      </c>
      <c r="C154" s="30" t="s">
        <v>237</v>
      </c>
      <c r="D154" s="132">
        <f>D155</f>
        <v>2000</v>
      </c>
      <c r="E154" s="132">
        <f>E155</f>
        <v>2000</v>
      </c>
      <c r="F154" s="133">
        <v>0</v>
      </c>
      <c r="G154" s="132">
        <f>G155</f>
        <v>2000</v>
      </c>
      <c r="H154" s="133">
        <f>H155</f>
        <v>2000</v>
      </c>
      <c r="I154" s="133">
        <f>I155</f>
        <v>2000</v>
      </c>
      <c r="J154" s="132">
        <f>(G154/E154)*100</f>
        <v>100</v>
      </c>
    </row>
    <row r="155" spans="1:10" ht="12.75">
      <c r="A155" s="134"/>
      <c r="B155" s="92">
        <v>31</v>
      </c>
      <c r="C155" s="30" t="s">
        <v>263</v>
      </c>
      <c r="D155" s="135">
        <f>D158+D156</f>
        <v>2000</v>
      </c>
      <c r="E155" s="135">
        <f>E158+E156</f>
        <v>2000</v>
      </c>
      <c r="F155" s="136"/>
      <c r="G155" s="135">
        <f>G158+G156</f>
        <v>2000</v>
      </c>
      <c r="H155" s="137">
        <v>2000</v>
      </c>
      <c r="I155" s="137">
        <v>2000</v>
      </c>
      <c r="J155" s="135">
        <f>(G155/E155)*100</f>
        <v>100</v>
      </c>
    </row>
    <row r="156" spans="1:10" ht="12.75">
      <c r="A156" s="134"/>
      <c r="B156" s="92">
        <v>311</v>
      </c>
      <c r="C156" s="30" t="s">
        <v>300</v>
      </c>
      <c r="D156" s="135">
        <v>1670</v>
      </c>
      <c r="E156" s="135">
        <v>1670</v>
      </c>
      <c r="F156" s="136"/>
      <c r="G156" s="136">
        <v>1670</v>
      </c>
      <c r="H156" s="137"/>
      <c r="I156" s="137"/>
      <c r="J156" s="135">
        <f>(G156/E156)*100</f>
        <v>100</v>
      </c>
    </row>
    <row r="157" spans="1:10" ht="12.75">
      <c r="A157" s="134"/>
      <c r="B157" s="92">
        <v>312</v>
      </c>
      <c r="C157" s="30" t="s">
        <v>265</v>
      </c>
      <c r="D157" s="135">
        <v>0</v>
      </c>
      <c r="E157" s="135">
        <v>0</v>
      </c>
      <c r="F157" s="136"/>
      <c r="G157" s="136">
        <v>0</v>
      </c>
      <c r="H157" s="137"/>
      <c r="I157" s="137"/>
      <c r="J157" s="135">
        <v>0</v>
      </c>
    </row>
    <row r="158" spans="1:10" ht="12.75">
      <c r="A158" s="134"/>
      <c r="B158" s="92">
        <v>313</v>
      </c>
      <c r="C158" s="30" t="s">
        <v>266</v>
      </c>
      <c r="D158" s="135">
        <v>330</v>
      </c>
      <c r="E158" s="135">
        <v>330</v>
      </c>
      <c r="F158" s="136"/>
      <c r="G158" s="136">
        <v>330</v>
      </c>
      <c r="H158" s="137"/>
      <c r="I158" s="137"/>
      <c r="J158" s="135">
        <f>(G158/E158)*100</f>
        <v>100</v>
      </c>
    </row>
    <row r="159" spans="1:10" ht="12.75">
      <c r="A159" s="198"/>
      <c r="B159" s="253" t="s">
        <v>302</v>
      </c>
      <c r="C159" s="213"/>
      <c r="D159" s="254"/>
      <c r="E159" s="254"/>
      <c r="F159" s="255"/>
      <c r="G159" s="255"/>
      <c r="H159" s="203"/>
      <c r="I159" s="203"/>
      <c r="J159" s="204"/>
    </row>
    <row r="160" spans="1:10" ht="15">
      <c r="A160" s="134"/>
      <c r="B160" s="92">
        <v>3</v>
      </c>
      <c r="C160" s="30" t="s">
        <v>237</v>
      </c>
      <c r="D160" s="132">
        <f>D161+D165</f>
        <v>139000</v>
      </c>
      <c r="E160" s="132">
        <f>E161+E165</f>
        <v>139000</v>
      </c>
      <c r="F160" s="210">
        <f aca="true" t="shared" si="14" ref="F160:F167">G160-E160</f>
        <v>-27500</v>
      </c>
      <c r="G160" s="132">
        <f>G161+G165</f>
        <v>111500</v>
      </c>
      <c r="H160" s="133">
        <f>H161+H165</f>
        <v>139000</v>
      </c>
      <c r="I160" s="133">
        <f>I161+I165</f>
        <v>139000</v>
      </c>
      <c r="J160" s="132">
        <f aca="true" t="shared" si="15" ref="J160:J167">(G160/E160)*100</f>
        <v>80.2158273381295</v>
      </c>
    </row>
    <row r="161" spans="1:10" ht="12.75">
      <c r="A161" s="134"/>
      <c r="B161" s="92">
        <v>31</v>
      </c>
      <c r="C161" s="30" t="s">
        <v>263</v>
      </c>
      <c r="D161" s="135">
        <f>D162+D163+D164</f>
        <v>100400</v>
      </c>
      <c r="E161" s="135">
        <f>E162+E163+E164</f>
        <v>100400</v>
      </c>
      <c r="F161" s="207">
        <f t="shared" si="14"/>
        <v>5600</v>
      </c>
      <c r="G161" s="135">
        <f>G162+G163+G164</f>
        <v>106000</v>
      </c>
      <c r="H161" s="137">
        <v>100400</v>
      </c>
      <c r="I161" s="137">
        <v>100400</v>
      </c>
      <c r="J161" s="135">
        <f t="shared" si="15"/>
        <v>105.57768924302789</v>
      </c>
    </row>
    <row r="162" spans="1:10" ht="12.75">
      <c r="A162" s="134"/>
      <c r="B162" s="92">
        <v>311</v>
      </c>
      <c r="C162" s="30" t="s">
        <v>300</v>
      </c>
      <c r="D162" s="135">
        <v>80400</v>
      </c>
      <c r="E162" s="135">
        <v>80400</v>
      </c>
      <c r="F162" s="207">
        <f t="shared" si="14"/>
        <v>5000</v>
      </c>
      <c r="G162" s="136">
        <v>85400</v>
      </c>
      <c r="H162" s="137"/>
      <c r="I162" s="137"/>
      <c r="J162" s="135">
        <f t="shared" si="15"/>
        <v>106.21890547263682</v>
      </c>
    </row>
    <row r="163" spans="1:10" ht="12.75">
      <c r="A163" s="134"/>
      <c r="B163" s="92">
        <v>312</v>
      </c>
      <c r="C163" s="30" t="s">
        <v>265</v>
      </c>
      <c r="D163" s="135">
        <v>3600</v>
      </c>
      <c r="E163" s="135">
        <v>3600</v>
      </c>
      <c r="F163" s="207">
        <f t="shared" si="14"/>
        <v>600</v>
      </c>
      <c r="G163" s="136">
        <v>4200</v>
      </c>
      <c r="H163" s="137"/>
      <c r="I163" s="137"/>
      <c r="J163" s="135">
        <f t="shared" si="15"/>
        <v>116.66666666666667</v>
      </c>
    </row>
    <row r="164" spans="1:10" ht="12.75">
      <c r="A164" s="134"/>
      <c r="B164" s="92">
        <v>313</v>
      </c>
      <c r="C164" s="30" t="s">
        <v>266</v>
      </c>
      <c r="D164" s="135">
        <v>16400</v>
      </c>
      <c r="E164" s="135">
        <v>16400</v>
      </c>
      <c r="F164" s="207"/>
      <c r="G164" s="136">
        <v>16400</v>
      </c>
      <c r="H164" s="137"/>
      <c r="I164" s="137"/>
      <c r="J164" s="135">
        <f t="shared" si="15"/>
        <v>100</v>
      </c>
    </row>
    <row r="165" spans="1:10" ht="12.75">
      <c r="A165" s="134"/>
      <c r="B165" s="92">
        <v>32</v>
      </c>
      <c r="C165" s="30" t="s">
        <v>238</v>
      </c>
      <c r="D165" s="135">
        <f>D166+D167</f>
        <v>38600</v>
      </c>
      <c r="E165" s="135">
        <f>E166+E167</f>
        <v>38600</v>
      </c>
      <c r="F165" s="210">
        <f t="shared" si="14"/>
        <v>-33100</v>
      </c>
      <c r="G165" s="135">
        <f>G166+G167</f>
        <v>5500</v>
      </c>
      <c r="H165" s="137">
        <f>H166+H167</f>
        <v>38600</v>
      </c>
      <c r="I165" s="137">
        <v>38600</v>
      </c>
      <c r="J165" s="135">
        <f t="shared" si="15"/>
        <v>14.248704663212436</v>
      </c>
    </row>
    <row r="166" spans="1:10" ht="12.75">
      <c r="A166" s="134"/>
      <c r="B166" s="92">
        <v>321</v>
      </c>
      <c r="C166" s="30" t="s">
        <v>283</v>
      </c>
      <c r="D166" s="135">
        <v>1600</v>
      </c>
      <c r="E166" s="135">
        <v>1600</v>
      </c>
      <c r="F166" s="207">
        <f t="shared" si="14"/>
        <v>900</v>
      </c>
      <c r="G166" s="136">
        <v>2500</v>
      </c>
      <c r="H166" s="137">
        <v>38600</v>
      </c>
      <c r="I166" s="137"/>
      <c r="J166" s="135">
        <f t="shared" si="15"/>
        <v>156.25</v>
      </c>
    </row>
    <row r="167" spans="1:10" ht="12.75">
      <c r="A167" s="134"/>
      <c r="B167" s="92">
        <v>323</v>
      </c>
      <c r="C167" s="30" t="s">
        <v>241</v>
      </c>
      <c r="D167" s="135">
        <v>37000</v>
      </c>
      <c r="E167" s="135">
        <v>37000</v>
      </c>
      <c r="F167" s="210">
        <f t="shared" si="14"/>
        <v>-34000</v>
      </c>
      <c r="G167" s="136">
        <v>3000</v>
      </c>
      <c r="H167" s="137"/>
      <c r="I167" s="137"/>
      <c r="J167" s="135">
        <f t="shared" si="15"/>
        <v>8.108108108108109</v>
      </c>
    </row>
    <row r="168" spans="1:10" ht="12.75">
      <c r="A168" s="198"/>
      <c r="B168" s="253" t="s">
        <v>303</v>
      </c>
      <c r="C168" s="213"/>
      <c r="D168" s="254"/>
      <c r="E168" s="254"/>
      <c r="F168" s="255"/>
      <c r="G168" s="255"/>
      <c r="H168" s="203"/>
      <c r="I168" s="203"/>
      <c r="J168" s="204"/>
    </row>
    <row r="169" spans="1:10" ht="15">
      <c r="A169" s="134"/>
      <c r="B169" s="92">
        <v>3</v>
      </c>
      <c r="C169" s="30" t="s">
        <v>237</v>
      </c>
      <c r="D169" s="132">
        <f>D170+D174</f>
        <v>68000</v>
      </c>
      <c r="E169" s="132">
        <f>E170+E174</f>
        <v>68000</v>
      </c>
      <c r="F169" s="207">
        <f aca="true" t="shared" si="16" ref="F169:F175">G169-E169</f>
        <v>11700</v>
      </c>
      <c r="G169" s="132">
        <f>G170+G174</f>
        <v>79700</v>
      </c>
      <c r="H169" s="133">
        <f>H170+H174</f>
        <v>68000</v>
      </c>
      <c r="I169" s="133">
        <f>I170+I174</f>
        <v>68000</v>
      </c>
      <c r="J169" s="132">
        <f aca="true" t="shared" si="17" ref="J169:J175">(G169/E169)*100</f>
        <v>117.20588235294119</v>
      </c>
    </row>
    <row r="170" spans="1:10" ht="12.75">
      <c r="A170" s="134"/>
      <c r="B170" s="92">
        <v>31</v>
      </c>
      <c r="C170" s="30" t="s">
        <v>263</v>
      </c>
      <c r="D170" s="135">
        <f>D171+D172+D173</f>
        <v>67100</v>
      </c>
      <c r="E170" s="135">
        <f>E171+E172+E173</f>
        <v>67100</v>
      </c>
      <c r="F170" s="207">
        <f t="shared" si="16"/>
        <v>10200</v>
      </c>
      <c r="G170" s="135">
        <f>G171+G172+G173</f>
        <v>77300</v>
      </c>
      <c r="H170" s="137">
        <v>67100</v>
      </c>
      <c r="I170" s="137">
        <v>67100</v>
      </c>
      <c r="J170" s="135">
        <f t="shared" si="17"/>
        <v>115.20119225037257</v>
      </c>
    </row>
    <row r="171" spans="1:10" ht="12.75">
      <c r="A171" s="134"/>
      <c r="B171" s="92">
        <v>311</v>
      </c>
      <c r="C171" s="30" t="s">
        <v>300</v>
      </c>
      <c r="D171" s="135">
        <v>53800</v>
      </c>
      <c r="E171" s="135">
        <v>53800</v>
      </c>
      <c r="F171" s="207">
        <f t="shared" si="16"/>
        <v>8700</v>
      </c>
      <c r="G171" s="136">
        <v>62500</v>
      </c>
      <c r="H171" s="137"/>
      <c r="I171" s="137"/>
      <c r="J171" s="135">
        <f t="shared" si="17"/>
        <v>116.1710037174721</v>
      </c>
    </row>
    <row r="172" spans="1:10" ht="12.75">
      <c r="A172" s="134"/>
      <c r="B172" s="92">
        <v>312</v>
      </c>
      <c r="C172" s="30" t="s">
        <v>265</v>
      </c>
      <c r="D172" s="135">
        <v>2400</v>
      </c>
      <c r="E172" s="135">
        <v>2400</v>
      </c>
      <c r="F172" s="207">
        <f t="shared" si="16"/>
        <v>1100</v>
      </c>
      <c r="G172" s="136">
        <v>3500</v>
      </c>
      <c r="H172" s="137"/>
      <c r="I172" s="137"/>
      <c r="J172" s="135">
        <f t="shared" si="17"/>
        <v>145.83333333333331</v>
      </c>
    </row>
    <row r="173" spans="1:10" ht="12.75">
      <c r="A173" s="134"/>
      <c r="B173" s="92">
        <v>313</v>
      </c>
      <c r="C173" s="30" t="s">
        <v>266</v>
      </c>
      <c r="D173" s="135">
        <v>10900</v>
      </c>
      <c r="E173" s="135">
        <v>10900</v>
      </c>
      <c r="F173" s="207">
        <f t="shared" si="16"/>
        <v>400</v>
      </c>
      <c r="G173" s="136">
        <v>11300</v>
      </c>
      <c r="H173" s="137"/>
      <c r="I173" s="137"/>
      <c r="J173" s="135">
        <f t="shared" si="17"/>
        <v>103.6697247706422</v>
      </c>
    </row>
    <row r="174" spans="1:10" ht="12.75">
      <c r="A174" s="134"/>
      <c r="B174" s="92">
        <v>32</v>
      </c>
      <c r="C174" s="30" t="s">
        <v>304</v>
      </c>
      <c r="D174" s="135">
        <f>D175+D176</f>
        <v>900</v>
      </c>
      <c r="E174" s="135">
        <f>E175+E176</f>
        <v>900</v>
      </c>
      <c r="F174" s="207">
        <f t="shared" si="16"/>
        <v>1500</v>
      </c>
      <c r="G174" s="135">
        <f>G175+G176</f>
        <v>2400</v>
      </c>
      <c r="H174" s="137">
        <v>900</v>
      </c>
      <c r="I174" s="137">
        <v>900</v>
      </c>
      <c r="J174" s="135">
        <f t="shared" si="17"/>
        <v>266.66666666666663</v>
      </c>
    </row>
    <row r="175" spans="1:10" ht="12.75">
      <c r="A175" s="134"/>
      <c r="B175" s="92">
        <v>321</v>
      </c>
      <c r="C175" s="30" t="s">
        <v>283</v>
      </c>
      <c r="D175" s="135">
        <v>900</v>
      </c>
      <c r="E175" s="135">
        <v>900</v>
      </c>
      <c r="F175" s="207">
        <f t="shared" si="16"/>
        <v>1500</v>
      </c>
      <c r="G175" s="136">
        <v>2400</v>
      </c>
      <c r="H175" s="137"/>
      <c r="I175" s="137"/>
      <c r="J175" s="135">
        <f t="shared" si="17"/>
        <v>266.66666666666663</v>
      </c>
    </row>
    <row r="176" spans="1:10" ht="12.75">
      <c r="A176" s="134"/>
      <c r="B176" s="92">
        <v>323</v>
      </c>
      <c r="C176" s="30" t="s">
        <v>241</v>
      </c>
      <c r="D176" s="135">
        <v>0</v>
      </c>
      <c r="E176" s="135">
        <v>0</v>
      </c>
      <c r="F176" s="207"/>
      <c r="G176" s="136">
        <v>0</v>
      </c>
      <c r="H176" s="137"/>
      <c r="I176" s="137"/>
      <c r="J176" s="135">
        <v>0</v>
      </c>
    </row>
    <row r="177" spans="1:10" ht="15">
      <c r="A177" s="192" t="s">
        <v>305</v>
      </c>
      <c r="B177" s="193" t="s">
        <v>306</v>
      </c>
      <c r="C177" s="194"/>
      <c r="D177" s="197">
        <f>SUM(D179+D184+D190)</f>
        <v>22800</v>
      </c>
      <c r="E177" s="197">
        <f>E179+E184+E190</f>
        <v>30879.02</v>
      </c>
      <c r="F177" s="196">
        <f>F179+F184+F190</f>
        <v>29420.98</v>
      </c>
      <c r="G177" s="197">
        <f>G179+G184+G190</f>
        <v>60300</v>
      </c>
      <c r="H177" s="196">
        <f>H179+H184+H190</f>
        <v>22800</v>
      </c>
      <c r="I177" s="196">
        <f>I179+I184+I190</f>
        <v>22800</v>
      </c>
      <c r="J177" s="197">
        <f>(G177/E177)*100</f>
        <v>195.2782180263493</v>
      </c>
    </row>
    <row r="178" spans="1:10" ht="15">
      <c r="A178" s="198"/>
      <c r="B178" s="199" t="s">
        <v>307</v>
      </c>
      <c r="C178" s="213"/>
      <c r="D178" s="254"/>
      <c r="E178" s="254"/>
      <c r="F178" s="255"/>
      <c r="G178" s="255"/>
      <c r="H178" s="203"/>
      <c r="I178" s="203"/>
      <c r="J178" s="204"/>
    </row>
    <row r="179" spans="1:10" ht="15">
      <c r="A179" s="134"/>
      <c r="B179" s="92">
        <v>3</v>
      </c>
      <c r="C179" s="30" t="s">
        <v>237</v>
      </c>
      <c r="D179" s="132">
        <f>D180</f>
        <v>1500</v>
      </c>
      <c r="E179" s="132">
        <f>E180</f>
        <v>1500</v>
      </c>
      <c r="F179" s="207">
        <f>G179-E179</f>
        <v>1000</v>
      </c>
      <c r="G179" s="132">
        <f>G180</f>
        <v>2500</v>
      </c>
      <c r="H179" s="133">
        <f>H180</f>
        <v>1500</v>
      </c>
      <c r="I179" s="133">
        <f>I180</f>
        <v>1500</v>
      </c>
      <c r="J179" s="132">
        <f>(G179/E179)*100</f>
        <v>166.66666666666669</v>
      </c>
    </row>
    <row r="180" spans="1:10" ht="12.75">
      <c r="A180" s="134"/>
      <c r="B180" s="92">
        <v>32</v>
      </c>
      <c r="C180" s="30" t="s">
        <v>238</v>
      </c>
      <c r="D180" s="135">
        <f>D181+D182</f>
        <v>1500</v>
      </c>
      <c r="E180" s="135">
        <f>E181+E182</f>
        <v>1500</v>
      </c>
      <c r="F180" s="207">
        <f>G180-E180</f>
        <v>1000</v>
      </c>
      <c r="G180" s="135">
        <f>G181+G182</f>
        <v>2500</v>
      </c>
      <c r="H180" s="137">
        <v>1500</v>
      </c>
      <c r="I180" s="137">
        <v>1500</v>
      </c>
      <c r="J180" s="135">
        <f>(G180/E180)*100</f>
        <v>166.66666666666669</v>
      </c>
    </row>
    <row r="181" spans="1:10" ht="12.75">
      <c r="A181" s="134"/>
      <c r="B181" s="92">
        <v>322</v>
      </c>
      <c r="C181" s="30" t="s">
        <v>308</v>
      </c>
      <c r="D181" s="135">
        <v>1000</v>
      </c>
      <c r="E181" s="135">
        <v>1000</v>
      </c>
      <c r="F181" s="207"/>
      <c r="G181" s="136">
        <v>1000</v>
      </c>
      <c r="H181" s="137"/>
      <c r="I181" s="137"/>
      <c r="J181" s="135">
        <f>(G181/E181)*100</f>
        <v>100</v>
      </c>
    </row>
    <row r="182" spans="1:10" ht="12.75">
      <c r="A182" s="134"/>
      <c r="B182" s="92">
        <v>323</v>
      </c>
      <c r="C182" s="30" t="s">
        <v>309</v>
      </c>
      <c r="D182" s="135">
        <v>500</v>
      </c>
      <c r="E182" s="135">
        <v>500</v>
      </c>
      <c r="F182" s="207">
        <f>G182-E182</f>
        <v>1000</v>
      </c>
      <c r="G182" s="136">
        <v>1500</v>
      </c>
      <c r="H182" s="137"/>
      <c r="I182" s="137"/>
      <c r="J182" s="135">
        <f>(G182/E182)*100</f>
        <v>300</v>
      </c>
    </row>
    <row r="183" spans="1:10" ht="12.75">
      <c r="A183" s="198"/>
      <c r="B183" s="253" t="s">
        <v>310</v>
      </c>
      <c r="C183" s="213"/>
      <c r="D183" s="254"/>
      <c r="E183" s="254"/>
      <c r="F183" s="255"/>
      <c r="G183" s="255"/>
      <c r="H183" s="203"/>
      <c r="I183" s="203"/>
      <c r="J183" s="204"/>
    </row>
    <row r="184" spans="1:10" ht="15">
      <c r="A184" s="134"/>
      <c r="B184" s="92">
        <v>3</v>
      </c>
      <c r="C184" s="30" t="s">
        <v>237</v>
      </c>
      <c r="D184" s="132">
        <f>D185</f>
        <v>16800</v>
      </c>
      <c r="E184" s="132">
        <f>E185</f>
        <v>22800</v>
      </c>
      <c r="F184" s="207">
        <f>G184-E184</f>
        <v>24000</v>
      </c>
      <c r="G184" s="132">
        <f>G185</f>
        <v>46800</v>
      </c>
      <c r="H184" s="133">
        <f>H185</f>
        <v>16800</v>
      </c>
      <c r="I184" s="133">
        <f>I185</f>
        <v>16800</v>
      </c>
      <c r="J184" s="132">
        <f>(G184/E184)*100</f>
        <v>205.26315789473685</v>
      </c>
    </row>
    <row r="185" spans="1:10" ht="12.75">
      <c r="A185" s="134"/>
      <c r="B185" s="92">
        <v>32</v>
      </c>
      <c r="C185" s="30" t="s">
        <v>238</v>
      </c>
      <c r="D185" s="135">
        <f>D186+D187+D188</f>
        <v>16800</v>
      </c>
      <c r="E185" s="135">
        <f>E186+E187+E188</f>
        <v>22800</v>
      </c>
      <c r="F185" s="207">
        <f>G185-E185</f>
        <v>24000</v>
      </c>
      <c r="G185" s="135">
        <f>G186+G187+G188</f>
        <v>46800</v>
      </c>
      <c r="H185" s="137">
        <v>16800</v>
      </c>
      <c r="I185" s="137">
        <v>16800</v>
      </c>
      <c r="J185" s="135">
        <f>(G185/E185)*100</f>
        <v>205.26315789473685</v>
      </c>
    </row>
    <row r="186" spans="1:10" ht="12.75">
      <c r="A186" s="134"/>
      <c r="B186" s="92">
        <v>322</v>
      </c>
      <c r="C186" s="30" t="s">
        <v>308</v>
      </c>
      <c r="D186" s="135">
        <v>8000</v>
      </c>
      <c r="E186" s="135">
        <v>14000</v>
      </c>
      <c r="F186" s="207">
        <f>G186-E186</f>
        <v>1000</v>
      </c>
      <c r="G186" s="136">
        <v>15000</v>
      </c>
      <c r="H186" s="137"/>
      <c r="I186" s="137"/>
      <c r="J186" s="135">
        <f>(G186/E186)*100</f>
        <v>107.14285714285714</v>
      </c>
    </row>
    <row r="187" spans="1:10" ht="12.75">
      <c r="A187" s="134"/>
      <c r="B187" s="92">
        <v>323</v>
      </c>
      <c r="C187" s="30" t="s">
        <v>241</v>
      </c>
      <c r="D187" s="135">
        <v>7300</v>
      </c>
      <c r="E187" s="135">
        <v>7300</v>
      </c>
      <c r="F187" s="207">
        <f>G187-E187</f>
        <v>23000</v>
      </c>
      <c r="G187" s="136">
        <v>30300</v>
      </c>
      <c r="H187" s="137"/>
      <c r="I187" s="137"/>
      <c r="J187" s="135">
        <f>(G187/E187)*100</f>
        <v>415.06849315068496</v>
      </c>
    </row>
    <row r="188" spans="1:10" ht="12.75">
      <c r="A188" s="134"/>
      <c r="B188" s="92">
        <v>329</v>
      </c>
      <c r="C188" s="30" t="s">
        <v>242</v>
      </c>
      <c r="D188" s="135">
        <v>1500</v>
      </c>
      <c r="E188" s="135">
        <v>1500</v>
      </c>
      <c r="F188" s="207"/>
      <c r="G188" s="136">
        <v>1500</v>
      </c>
      <c r="H188" s="137"/>
      <c r="I188" s="137"/>
      <c r="J188" s="135">
        <f>(G188/E188)*100</f>
        <v>100</v>
      </c>
    </row>
    <row r="189" spans="1:10" ht="12.75">
      <c r="A189" s="198"/>
      <c r="B189" s="253" t="s">
        <v>311</v>
      </c>
      <c r="C189" s="213"/>
      <c r="D189" s="254"/>
      <c r="E189" s="254"/>
      <c r="F189" s="255"/>
      <c r="G189" s="255"/>
      <c r="H189" s="203"/>
      <c r="I189" s="203"/>
      <c r="J189" s="204"/>
    </row>
    <row r="190" spans="1:10" ht="15">
      <c r="A190" s="134"/>
      <c r="B190" s="92">
        <v>3</v>
      </c>
      <c r="C190" s="30" t="s">
        <v>237</v>
      </c>
      <c r="D190" s="132">
        <f aca="true" t="shared" si="18" ref="D190:I190">D191</f>
        <v>4500</v>
      </c>
      <c r="E190" s="132">
        <f t="shared" si="18"/>
        <v>6579.02</v>
      </c>
      <c r="F190" s="132">
        <f t="shared" si="18"/>
        <v>4420.98</v>
      </c>
      <c r="G190" s="132">
        <f t="shared" si="18"/>
        <v>11000</v>
      </c>
      <c r="H190" s="133">
        <f t="shared" si="18"/>
        <v>4500</v>
      </c>
      <c r="I190" s="133">
        <f t="shared" si="18"/>
        <v>4500</v>
      </c>
      <c r="J190" s="132">
        <f>(G190/E190)*100</f>
        <v>167.19815413237836</v>
      </c>
    </row>
    <row r="191" spans="1:10" ht="12.75">
      <c r="A191" s="134"/>
      <c r="B191" s="92">
        <v>32</v>
      </c>
      <c r="C191" s="30" t="s">
        <v>238</v>
      </c>
      <c r="D191" s="135">
        <f>D192+D194</f>
        <v>4500</v>
      </c>
      <c r="E191" s="135">
        <f>E192+E193+E194</f>
        <v>6579.02</v>
      </c>
      <c r="F191" s="135">
        <f>F192+F193+F194</f>
        <v>4420.98</v>
      </c>
      <c r="G191" s="135">
        <f>G192+G193+G194</f>
        <v>11000</v>
      </c>
      <c r="H191" s="137">
        <v>4500</v>
      </c>
      <c r="I191" s="137">
        <v>4500</v>
      </c>
      <c r="J191" s="135">
        <f>(G191/E191)*100</f>
        <v>167.19815413237836</v>
      </c>
    </row>
    <row r="192" spans="1:10" ht="12.75">
      <c r="A192" s="134"/>
      <c r="B192" s="92">
        <v>322</v>
      </c>
      <c r="C192" s="30" t="s">
        <v>308</v>
      </c>
      <c r="D192" s="135">
        <v>3500</v>
      </c>
      <c r="E192" s="135">
        <v>5579.02</v>
      </c>
      <c r="F192" s="207">
        <f>G192-E192</f>
        <v>2420.9799999999996</v>
      </c>
      <c r="G192" s="136">
        <v>8000</v>
      </c>
      <c r="H192" s="137"/>
      <c r="I192" s="137"/>
      <c r="J192" s="135">
        <f>(G192/E192)*100</f>
        <v>143.3943595828658</v>
      </c>
    </row>
    <row r="193" spans="1:10" ht="12.75">
      <c r="A193" s="134"/>
      <c r="B193" s="92">
        <v>323</v>
      </c>
      <c r="C193" s="30" t="s">
        <v>241</v>
      </c>
      <c r="D193" s="135">
        <v>0</v>
      </c>
      <c r="E193" s="135">
        <v>1000</v>
      </c>
      <c r="F193" s="207">
        <f>G193-E193</f>
        <v>2000</v>
      </c>
      <c r="G193" s="136">
        <v>3000</v>
      </c>
      <c r="H193" s="137"/>
      <c r="I193" s="137"/>
      <c r="J193" s="135">
        <f>(G193/E193)*100</f>
        <v>300</v>
      </c>
    </row>
    <row r="194" spans="1:10" ht="12.75">
      <c r="A194" s="134"/>
      <c r="B194" s="92">
        <v>329</v>
      </c>
      <c r="C194" s="30" t="s">
        <v>242</v>
      </c>
      <c r="D194" s="135">
        <v>1000</v>
      </c>
      <c r="E194" s="135">
        <v>0</v>
      </c>
      <c r="F194" s="136"/>
      <c r="G194" s="136">
        <v>0</v>
      </c>
      <c r="H194" s="137"/>
      <c r="I194" s="137"/>
      <c r="J194" s="135">
        <v>0</v>
      </c>
    </row>
    <row r="195" spans="1:10" ht="15">
      <c r="A195" s="192" t="s">
        <v>312</v>
      </c>
      <c r="B195" s="193" t="s">
        <v>313</v>
      </c>
      <c r="C195" s="194"/>
      <c r="D195" s="197">
        <f>D197+D200</f>
        <v>101000</v>
      </c>
      <c r="E195" s="197">
        <f>E197+E200</f>
        <v>101000</v>
      </c>
      <c r="F195" s="256">
        <f>G195-E195</f>
        <v>-6000</v>
      </c>
      <c r="G195" s="197">
        <f>G197+G200</f>
        <v>95000</v>
      </c>
      <c r="H195" s="196">
        <f>H197+H200</f>
        <v>101000</v>
      </c>
      <c r="I195" s="196">
        <f>I197+I200</f>
        <v>101000</v>
      </c>
      <c r="J195" s="197">
        <f>(G195/E195)*100</f>
        <v>94.05940594059405</v>
      </c>
    </row>
    <row r="196" spans="1:10" ht="15">
      <c r="A196" s="198"/>
      <c r="B196" s="199" t="s">
        <v>314</v>
      </c>
      <c r="C196" s="200" t="s">
        <v>315</v>
      </c>
      <c r="D196" s="254"/>
      <c r="E196" s="254"/>
      <c r="F196" s="255"/>
      <c r="G196" s="255"/>
      <c r="H196" s="203"/>
      <c r="I196" s="203"/>
      <c r="J196" s="204"/>
    </row>
    <row r="197" spans="1:10" ht="15">
      <c r="A197" s="134"/>
      <c r="B197" s="92">
        <v>3</v>
      </c>
      <c r="C197" s="30" t="s">
        <v>237</v>
      </c>
      <c r="D197" s="132">
        <f>D198</f>
        <v>75000</v>
      </c>
      <c r="E197" s="132">
        <f>E198</f>
        <v>75000</v>
      </c>
      <c r="F197" s="215">
        <f aca="true" t="shared" si="19" ref="F197:F202">G197-E197</f>
        <v>0</v>
      </c>
      <c r="G197" s="132">
        <f>G198</f>
        <v>75000</v>
      </c>
      <c r="H197" s="133">
        <f>H198</f>
        <v>75000</v>
      </c>
      <c r="I197" s="133">
        <f>I198</f>
        <v>75000</v>
      </c>
      <c r="J197" s="132">
        <f aca="true" t="shared" si="20" ref="J197:J203">(G197/E197)*100</f>
        <v>100</v>
      </c>
    </row>
    <row r="198" spans="1:10" ht="12.75">
      <c r="A198" s="134"/>
      <c r="B198" s="92">
        <v>32</v>
      </c>
      <c r="C198" s="30" t="s">
        <v>238</v>
      </c>
      <c r="D198" s="135">
        <f>D199</f>
        <v>75000</v>
      </c>
      <c r="E198" s="135">
        <f>E199</f>
        <v>75000</v>
      </c>
      <c r="F198" s="207"/>
      <c r="G198" s="135">
        <f>G199</f>
        <v>75000</v>
      </c>
      <c r="H198" s="137">
        <v>75000</v>
      </c>
      <c r="I198" s="137">
        <v>75000</v>
      </c>
      <c r="J198" s="135">
        <f t="shared" si="20"/>
        <v>100</v>
      </c>
    </row>
    <row r="199" spans="1:10" ht="12.75">
      <c r="A199" s="134"/>
      <c r="B199" s="92">
        <v>322</v>
      </c>
      <c r="C199" s="30" t="s">
        <v>240</v>
      </c>
      <c r="D199" s="135">
        <v>75000</v>
      </c>
      <c r="E199" s="135">
        <v>75000</v>
      </c>
      <c r="F199" s="207"/>
      <c r="G199" s="136">
        <v>75000</v>
      </c>
      <c r="H199" s="137"/>
      <c r="I199" s="137"/>
      <c r="J199" s="135">
        <f t="shared" si="20"/>
        <v>100</v>
      </c>
    </row>
    <row r="200" spans="1:10" ht="12.75">
      <c r="A200" s="134"/>
      <c r="B200" s="92">
        <v>4</v>
      </c>
      <c r="C200" s="30" t="s">
        <v>251</v>
      </c>
      <c r="D200" s="135">
        <f>D201</f>
        <v>26000</v>
      </c>
      <c r="E200" s="135">
        <f>E201</f>
        <v>26000</v>
      </c>
      <c r="F200" s="210">
        <f t="shared" si="19"/>
        <v>-6000</v>
      </c>
      <c r="G200" s="135">
        <f>G201</f>
        <v>20000</v>
      </c>
      <c r="H200" s="137">
        <f>H201</f>
        <v>26000</v>
      </c>
      <c r="I200" s="137">
        <v>26000</v>
      </c>
      <c r="J200" s="135">
        <f t="shared" si="20"/>
        <v>76.92307692307693</v>
      </c>
    </row>
    <row r="201" spans="1:10" ht="12.75">
      <c r="A201" s="134"/>
      <c r="B201" s="92">
        <v>42</v>
      </c>
      <c r="C201" s="91" t="s">
        <v>316</v>
      </c>
      <c r="D201" s="135">
        <f>D202</f>
        <v>26000</v>
      </c>
      <c r="E201" s="135">
        <f>E202</f>
        <v>26000</v>
      </c>
      <c r="F201" s="210">
        <f t="shared" si="19"/>
        <v>-6000</v>
      </c>
      <c r="G201" s="136">
        <f>G202</f>
        <v>20000</v>
      </c>
      <c r="H201" s="137">
        <v>26000</v>
      </c>
      <c r="I201" s="137">
        <v>26000</v>
      </c>
      <c r="J201" s="135">
        <f t="shared" si="20"/>
        <v>76.92307692307693</v>
      </c>
    </row>
    <row r="202" spans="1:10" ht="12.75">
      <c r="A202" s="134"/>
      <c r="B202" s="92">
        <v>424</v>
      </c>
      <c r="C202" s="30" t="s">
        <v>317</v>
      </c>
      <c r="D202" s="135">
        <v>26000</v>
      </c>
      <c r="E202" s="135">
        <v>26000</v>
      </c>
      <c r="F202" s="210">
        <f t="shared" si="19"/>
        <v>-6000</v>
      </c>
      <c r="G202" s="136">
        <v>20000</v>
      </c>
      <c r="H202" s="137"/>
      <c r="I202" s="137"/>
      <c r="J202" s="135">
        <f t="shared" si="20"/>
        <v>76.92307692307693</v>
      </c>
    </row>
    <row r="203" spans="1:10" ht="15">
      <c r="A203" s="192" t="s">
        <v>318</v>
      </c>
      <c r="B203" s="193" t="s">
        <v>319</v>
      </c>
      <c r="C203" s="194"/>
      <c r="D203" s="197">
        <f aca="true" t="shared" si="21" ref="D203:I203">D205</f>
        <v>2000</v>
      </c>
      <c r="E203" s="197">
        <f t="shared" si="21"/>
        <v>2000</v>
      </c>
      <c r="F203" s="197">
        <f t="shared" si="21"/>
        <v>0</v>
      </c>
      <c r="G203" s="197">
        <f t="shared" si="21"/>
        <v>2000</v>
      </c>
      <c r="H203" s="257">
        <f t="shared" si="21"/>
        <v>2000</v>
      </c>
      <c r="I203" s="257">
        <f t="shared" si="21"/>
        <v>2000</v>
      </c>
      <c r="J203" s="197">
        <f t="shared" si="20"/>
        <v>100</v>
      </c>
    </row>
    <row r="204" spans="1:10" ht="15">
      <c r="A204" s="198"/>
      <c r="B204" s="199" t="s">
        <v>320</v>
      </c>
      <c r="C204" s="213"/>
      <c r="D204" s="254"/>
      <c r="E204" s="254"/>
      <c r="F204" s="255"/>
      <c r="G204" s="255"/>
      <c r="H204" s="203"/>
      <c r="I204" s="203"/>
      <c r="J204" s="204"/>
    </row>
    <row r="205" spans="1:10" ht="15">
      <c r="A205" s="134"/>
      <c r="B205" s="92">
        <v>3</v>
      </c>
      <c r="C205" s="30" t="s">
        <v>237</v>
      </c>
      <c r="D205" s="258">
        <f>D206</f>
        <v>2000</v>
      </c>
      <c r="E205" s="258">
        <f>E206</f>
        <v>2000</v>
      </c>
      <c r="F205" s="259">
        <v>0</v>
      </c>
      <c r="G205" s="258">
        <f>G206</f>
        <v>2000</v>
      </c>
      <c r="H205" s="133">
        <f>H206</f>
        <v>2000</v>
      </c>
      <c r="I205" s="133">
        <f>I206</f>
        <v>2000</v>
      </c>
      <c r="J205" s="132">
        <f>(G205/E205)*100</f>
        <v>100</v>
      </c>
    </row>
    <row r="206" spans="1:10" ht="12.75">
      <c r="A206" s="134"/>
      <c r="B206" s="92">
        <v>32</v>
      </c>
      <c r="C206" s="30" t="s">
        <v>238</v>
      </c>
      <c r="D206" s="135">
        <f>D207</f>
        <v>2000</v>
      </c>
      <c r="E206" s="135">
        <f>E207</f>
        <v>2000</v>
      </c>
      <c r="F206" s="136"/>
      <c r="G206" s="135">
        <f>G207</f>
        <v>2000</v>
      </c>
      <c r="H206" s="137">
        <v>2000</v>
      </c>
      <c r="I206" s="137">
        <v>2000</v>
      </c>
      <c r="J206" s="135">
        <f>(G206/E206)*100</f>
        <v>100</v>
      </c>
    </row>
    <row r="207" spans="1:10" ht="12.75">
      <c r="A207" s="134"/>
      <c r="B207" s="92">
        <v>323</v>
      </c>
      <c r="C207" s="30" t="s">
        <v>241</v>
      </c>
      <c r="D207" s="135">
        <v>2000</v>
      </c>
      <c r="E207" s="135">
        <v>2000</v>
      </c>
      <c r="F207" s="136"/>
      <c r="G207" s="136">
        <v>2000</v>
      </c>
      <c r="H207" s="137"/>
      <c r="I207" s="137"/>
      <c r="J207" s="135">
        <f>(G207/E207)*100</f>
        <v>100</v>
      </c>
    </row>
    <row r="208" spans="1:10" ht="15">
      <c r="A208" s="192" t="s">
        <v>321</v>
      </c>
      <c r="B208" s="193" t="s">
        <v>322</v>
      </c>
      <c r="C208" s="194"/>
      <c r="D208" s="197">
        <f aca="true" t="shared" si="22" ref="D208:I208">D210</f>
        <v>7000</v>
      </c>
      <c r="E208" s="197">
        <f t="shared" si="22"/>
        <v>7000</v>
      </c>
      <c r="F208" s="212">
        <f t="shared" si="22"/>
        <v>-7000</v>
      </c>
      <c r="G208" s="197">
        <f t="shared" si="22"/>
        <v>0</v>
      </c>
      <c r="H208" s="196">
        <f t="shared" si="22"/>
        <v>7000</v>
      </c>
      <c r="I208" s="196">
        <f t="shared" si="22"/>
        <v>7000</v>
      </c>
      <c r="J208" s="197">
        <f>(G208/E208)*100</f>
        <v>0</v>
      </c>
    </row>
    <row r="209" spans="1:10" ht="15">
      <c r="A209" s="198"/>
      <c r="B209" s="199" t="s">
        <v>323</v>
      </c>
      <c r="C209" s="213"/>
      <c r="D209" s="254"/>
      <c r="E209" s="254"/>
      <c r="F209" s="255"/>
      <c r="G209" s="255"/>
      <c r="H209" s="203"/>
      <c r="I209" s="203"/>
      <c r="J209" s="204"/>
    </row>
    <row r="210" spans="1:10" ht="15">
      <c r="A210" s="134"/>
      <c r="B210" s="92">
        <v>3</v>
      </c>
      <c r="C210" s="30" t="s">
        <v>237</v>
      </c>
      <c r="D210" s="132">
        <f>D211</f>
        <v>7000</v>
      </c>
      <c r="E210" s="132">
        <f>E211</f>
        <v>7000</v>
      </c>
      <c r="F210" s="210">
        <f>G210-E210</f>
        <v>-7000</v>
      </c>
      <c r="G210" s="133">
        <v>0</v>
      </c>
      <c r="H210" s="133">
        <f>H211</f>
        <v>7000</v>
      </c>
      <c r="I210" s="133">
        <f>I211</f>
        <v>7000</v>
      </c>
      <c r="J210" s="132">
        <f>(G210/E210)*100</f>
        <v>0</v>
      </c>
    </row>
    <row r="211" spans="1:10" ht="12.75">
      <c r="A211" s="134"/>
      <c r="B211" s="92">
        <v>32</v>
      </c>
      <c r="C211" s="30" t="s">
        <v>238</v>
      </c>
      <c r="D211" s="135">
        <f>D212</f>
        <v>7000</v>
      </c>
      <c r="E211" s="135">
        <f>E212</f>
        <v>7000</v>
      </c>
      <c r="F211" s="210">
        <f>G211-E211</f>
        <v>-7000</v>
      </c>
      <c r="G211" s="136">
        <v>0</v>
      </c>
      <c r="H211" s="137">
        <v>7000</v>
      </c>
      <c r="I211" s="137">
        <v>7000</v>
      </c>
      <c r="J211" s="135">
        <f>(G211/E211)*100</f>
        <v>0</v>
      </c>
    </row>
    <row r="212" spans="1:10" ht="12.75">
      <c r="A212" s="134"/>
      <c r="B212" s="92">
        <v>324</v>
      </c>
      <c r="C212" s="30" t="s">
        <v>324</v>
      </c>
      <c r="D212" s="135">
        <v>7000</v>
      </c>
      <c r="E212" s="135">
        <v>7000</v>
      </c>
      <c r="F212" s="210">
        <f>G212-E212</f>
        <v>-7000</v>
      </c>
      <c r="G212" s="136">
        <v>0</v>
      </c>
      <c r="H212" s="137"/>
      <c r="I212" s="137"/>
      <c r="J212" s="135">
        <f>(G212/E212)*100</f>
        <v>0</v>
      </c>
    </row>
    <row r="213" spans="1:10" ht="15">
      <c r="A213" s="192" t="s">
        <v>325</v>
      </c>
      <c r="B213" s="193" t="s">
        <v>326</v>
      </c>
      <c r="C213" s="194"/>
      <c r="D213" s="197">
        <v>0</v>
      </c>
      <c r="E213" s="197">
        <v>0</v>
      </c>
      <c r="F213" s="197">
        <f>F215</f>
        <v>0</v>
      </c>
      <c r="G213" s="197">
        <f>G215</f>
        <v>0</v>
      </c>
      <c r="H213" s="196">
        <f>H215</f>
        <v>0</v>
      </c>
      <c r="I213" s="196">
        <f>I215</f>
        <v>0</v>
      </c>
      <c r="J213" s="197">
        <v>0</v>
      </c>
    </row>
    <row r="214" spans="1:10" ht="15">
      <c r="A214" s="198"/>
      <c r="B214" s="199" t="s">
        <v>327</v>
      </c>
      <c r="C214" s="213"/>
      <c r="D214" s="254"/>
      <c r="E214" s="254"/>
      <c r="F214" s="255"/>
      <c r="G214" s="255"/>
      <c r="H214" s="203"/>
      <c r="I214" s="203"/>
      <c r="J214" s="204"/>
    </row>
    <row r="215" spans="1:10" ht="15">
      <c r="A215" s="134"/>
      <c r="B215" s="92">
        <v>3</v>
      </c>
      <c r="C215" s="30" t="s">
        <v>237</v>
      </c>
      <c r="D215" s="132">
        <v>0</v>
      </c>
      <c r="E215" s="132">
        <v>0</v>
      </c>
      <c r="F215" s="133">
        <v>0</v>
      </c>
      <c r="G215" s="133">
        <v>0</v>
      </c>
      <c r="H215" s="133">
        <f>H216</f>
        <v>0</v>
      </c>
      <c r="I215" s="133">
        <f>I216</f>
        <v>0</v>
      </c>
      <c r="J215" s="132">
        <v>0</v>
      </c>
    </row>
    <row r="216" spans="1:10" ht="12.75">
      <c r="A216" s="134"/>
      <c r="B216" s="92">
        <v>32</v>
      </c>
      <c r="C216" s="30" t="s">
        <v>238</v>
      </c>
      <c r="D216" s="135">
        <v>0</v>
      </c>
      <c r="E216" s="135">
        <v>0</v>
      </c>
      <c r="F216" s="136"/>
      <c r="G216" s="136">
        <v>0</v>
      </c>
      <c r="H216" s="137">
        <v>0</v>
      </c>
      <c r="I216" s="137">
        <v>0</v>
      </c>
      <c r="J216" s="135">
        <v>0</v>
      </c>
    </row>
    <row r="217" spans="1:10" ht="12.75">
      <c r="A217" s="134"/>
      <c r="B217" s="92">
        <v>321</v>
      </c>
      <c r="C217" s="30" t="s">
        <v>283</v>
      </c>
      <c r="D217" s="135">
        <v>0</v>
      </c>
      <c r="E217" s="135">
        <v>0</v>
      </c>
      <c r="F217" s="136"/>
      <c r="G217" s="136">
        <v>0</v>
      </c>
      <c r="H217" s="137"/>
      <c r="I217" s="137"/>
      <c r="J217" s="135">
        <v>0</v>
      </c>
    </row>
    <row r="218" spans="1:10" ht="15">
      <c r="A218" s="192" t="s">
        <v>328</v>
      </c>
      <c r="B218" s="193" t="s">
        <v>329</v>
      </c>
      <c r="C218" s="194"/>
      <c r="D218" s="197">
        <v>0</v>
      </c>
      <c r="E218" s="197">
        <v>0</v>
      </c>
      <c r="F218" s="197">
        <f>F220</f>
        <v>0</v>
      </c>
      <c r="G218" s="197">
        <f>G220</f>
        <v>0</v>
      </c>
      <c r="H218" s="196">
        <f>H220</f>
        <v>0</v>
      </c>
      <c r="I218" s="196">
        <f>I220</f>
        <v>0</v>
      </c>
      <c r="J218" s="197">
        <v>0</v>
      </c>
    </row>
    <row r="219" spans="1:10" ht="12.75">
      <c r="A219" s="198"/>
      <c r="B219" s="253" t="s">
        <v>330</v>
      </c>
      <c r="C219" s="213"/>
      <c r="D219" s="254"/>
      <c r="E219" s="254"/>
      <c r="F219" s="255"/>
      <c r="G219" s="255"/>
      <c r="H219" s="203"/>
      <c r="I219" s="203"/>
      <c r="J219" s="204"/>
    </row>
    <row r="220" spans="1:10" ht="15">
      <c r="A220" s="134"/>
      <c r="B220" s="92">
        <v>3</v>
      </c>
      <c r="C220" s="30" t="s">
        <v>237</v>
      </c>
      <c r="D220" s="132">
        <v>0</v>
      </c>
      <c r="E220" s="132">
        <v>0</v>
      </c>
      <c r="F220" s="133">
        <v>0</v>
      </c>
      <c r="G220" s="133">
        <v>0</v>
      </c>
      <c r="H220" s="133">
        <f>H221</f>
        <v>0</v>
      </c>
      <c r="I220" s="133">
        <f>I221</f>
        <v>0</v>
      </c>
      <c r="J220" s="132">
        <v>0</v>
      </c>
    </row>
    <row r="221" spans="1:10" ht="12.75">
      <c r="A221" s="134"/>
      <c r="B221" s="92">
        <v>32</v>
      </c>
      <c r="C221" s="30" t="s">
        <v>238</v>
      </c>
      <c r="D221" s="135">
        <v>0</v>
      </c>
      <c r="E221" s="135">
        <v>0</v>
      </c>
      <c r="F221" s="136"/>
      <c r="G221" s="136">
        <v>0</v>
      </c>
      <c r="H221" s="137">
        <v>0</v>
      </c>
      <c r="I221" s="137">
        <v>0</v>
      </c>
      <c r="J221" s="135">
        <v>0</v>
      </c>
    </row>
    <row r="222" spans="1:10" ht="12.75">
      <c r="A222" s="134"/>
      <c r="B222" s="92">
        <v>322</v>
      </c>
      <c r="C222" s="30" t="s">
        <v>308</v>
      </c>
      <c r="D222" s="135">
        <v>0</v>
      </c>
      <c r="E222" s="135">
        <v>0</v>
      </c>
      <c r="F222" s="136"/>
      <c r="G222" s="136">
        <v>0</v>
      </c>
      <c r="H222" s="137"/>
      <c r="I222" s="137"/>
      <c r="J222" s="135">
        <v>0</v>
      </c>
    </row>
    <row r="223" spans="1:10" ht="15">
      <c r="A223" s="192" t="s">
        <v>331</v>
      </c>
      <c r="B223" s="193" t="s">
        <v>332</v>
      </c>
      <c r="C223" s="194"/>
      <c r="D223" s="197">
        <f aca="true" t="shared" si="23" ref="D223:I223">D225</f>
        <v>7000</v>
      </c>
      <c r="E223" s="197">
        <f t="shared" si="23"/>
        <v>7000</v>
      </c>
      <c r="F223" s="197">
        <f t="shared" si="23"/>
        <v>0</v>
      </c>
      <c r="G223" s="197">
        <f t="shared" si="23"/>
        <v>7000</v>
      </c>
      <c r="H223" s="196">
        <f t="shared" si="23"/>
        <v>7000</v>
      </c>
      <c r="I223" s="196">
        <f t="shared" si="23"/>
        <v>7000</v>
      </c>
      <c r="J223" s="197">
        <f>(G223/E223)*100</f>
        <v>100</v>
      </c>
    </row>
    <row r="224" spans="1:10" ht="15">
      <c r="A224" s="198"/>
      <c r="B224" s="199" t="s">
        <v>333</v>
      </c>
      <c r="C224" s="213"/>
      <c r="D224" s="254"/>
      <c r="E224" s="254"/>
      <c r="F224" s="255"/>
      <c r="G224" s="255"/>
      <c r="H224" s="203"/>
      <c r="I224" s="203"/>
      <c r="J224" s="204"/>
    </row>
    <row r="225" spans="1:10" ht="15">
      <c r="A225" s="134"/>
      <c r="B225" s="92">
        <v>3</v>
      </c>
      <c r="C225" s="30" t="s">
        <v>237</v>
      </c>
      <c r="D225" s="132">
        <f>D226</f>
        <v>7000</v>
      </c>
      <c r="E225" s="132">
        <f>E226</f>
        <v>7000</v>
      </c>
      <c r="F225" s="133">
        <v>0</v>
      </c>
      <c r="G225" s="132">
        <f>G226</f>
        <v>7000</v>
      </c>
      <c r="H225" s="133">
        <f>H226</f>
        <v>7000</v>
      </c>
      <c r="I225" s="133">
        <f>I226</f>
        <v>7000</v>
      </c>
      <c r="J225" s="132">
        <f>(G225/E225)*100</f>
        <v>100</v>
      </c>
    </row>
    <row r="226" spans="1:10" ht="12.75">
      <c r="A226" s="134"/>
      <c r="B226" s="92">
        <v>32</v>
      </c>
      <c r="C226" s="30" t="s">
        <v>238</v>
      </c>
      <c r="D226" s="135">
        <f>D227+D228+D229</f>
        <v>7000</v>
      </c>
      <c r="E226" s="135">
        <f>E227+E228+E229</f>
        <v>7000</v>
      </c>
      <c r="F226" s="136"/>
      <c r="G226" s="135">
        <f>G227+G228+G229</f>
        <v>7000</v>
      </c>
      <c r="H226" s="137">
        <v>7000</v>
      </c>
      <c r="I226" s="137">
        <v>7000</v>
      </c>
      <c r="J226" s="135">
        <f>(G226/E226)*100</f>
        <v>100</v>
      </c>
    </row>
    <row r="227" spans="1:10" ht="12.75">
      <c r="A227" s="134"/>
      <c r="B227" s="92">
        <v>321</v>
      </c>
      <c r="C227" s="30" t="s">
        <v>283</v>
      </c>
      <c r="D227" s="135">
        <v>1000</v>
      </c>
      <c r="E227" s="135">
        <v>1000</v>
      </c>
      <c r="F227" s="136"/>
      <c r="G227" s="136">
        <v>0</v>
      </c>
      <c r="H227" s="137"/>
      <c r="I227" s="137"/>
      <c r="J227" s="135">
        <v>0</v>
      </c>
    </row>
    <row r="228" spans="1:10" ht="12.75">
      <c r="A228" s="134"/>
      <c r="B228" s="92">
        <v>322</v>
      </c>
      <c r="C228" s="30" t="s">
        <v>308</v>
      </c>
      <c r="D228" s="135">
        <v>4000</v>
      </c>
      <c r="E228" s="135">
        <v>4000</v>
      </c>
      <c r="F228" s="136"/>
      <c r="G228" s="136">
        <v>7000</v>
      </c>
      <c r="H228" s="137"/>
      <c r="I228" s="137"/>
      <c r="J228" s="135">
        <f>(G228/E228)*100</f>
        <v>175</v>
      </c>
    </row>
    <row r="229" spans="1:10" ht="12.75">
      <c r="A229" s="134"/>
      <c r="B229" s="92">
        <v>329</v>
      </c>
      <c r="C229" s="30" t="s">
        <v>242</v>
      </c>
      <c r="D229" s="135">
        <v>2000</v>
      </c>
      <c r="E229" s="135">
        <v>2000</v>
      </c>
      <c r="F229" s="136"/>
      <c r="G229" s="136">
        <v>0</v>
      </c>
      <c r="H229" s="137"/>
      <c r="I229" s="137"/>
      <c r="J229" s="135">
        <v>0</v>
      </c>
    </row>
    <row r="230" spans="1:10" ht="15">
      <c r="A230" s="134"/>
      <c r="B230" s="92">
        <v>4</v>
      </c>
      <c r="C230" s="30" t="s">
        <v>251</v>
      </c>
      <c r="D230" s="135">
        <v>0</v>
      </c>
      <c r="E230" s="135">
        <v>0</v>
      </c>
      <c r="F230" s="136"/>
      <c r="G230" s="136">
        <v>0</v>
      </c>
      <c r="H230" s="137"/>
      <c r="I230" s="137"/>
      <c r="J230" s="132">
        <v>0</v>
      </c>
    </row>
    <row r="231" spans="1:10" ht="12.75">
      <c r="A231" s="134"/>
      <c r="B231" s="92">
        <v>42</v>
      </c>
      <c r="C231" s="30" t="s">
        <v>334</v>
      </c>
      <c r="D231" s="135">
        <v>0</v>
      </c>
      <c r="E231" s="135">
        <v>0</v>
      </c>
      <c r="F231" s="136"/>
      <c r="G231" s="136">
        <v>0</v>
      </c>
      <c r="H231" s="137">
        <v>0</v>
      </c>
      <c r="I231" s="137">
        <v>0</v>
      </c>
      <c r="J231" s="135">
        <v>0</v>
      </c>
    </row>
    <row r="232" spans="1:10" ht="12.75">
      <c r="A232" s="134"/>
      <c r="B232" s="92">
        <v>422</v>
      </c>
      <c r="C232" s="30" t="s">
        <v>335</v>
      </c>
      <c r="D232" s="135">
        <v>0</v>
      </c>
      <c r="E232" s="135">
        <v>0</v>
      </c>
      <c r="F232" s="136"/>
      <c r="G232" s="136">
        <v>0</v>
      </c>
      <c r="H232" s="137"/>
      <c r="I232" s="137"/>
      <c r="J232" s="135">
        <v>0</v>
      </c>
    </row>
    <row r="233" spans="1:10" ht="15">
      <c r="A233" s="192" t="s">
        <v>336</v>
      </c>
      <c r="B233" s="193" t="s">
        <v>337</v>
      </c>
      <c r="C233" s="260"/>
      <c r="D233" s="261">
        <v>0</v>
      </c>
      <c r="E233" s="261">
        <f>E235</f>
        <v>1000</v>
      </c>
      <c r="F233" s="262">
        <f>F235</f>
        <v>-142</v>
      </c>
      <c r="G233" s="261">
        <f>G235</f>
        <v>858</v>
      </c>
      <c r="H233" s="263">
        <f>H235</f>
        <v>0</v>
      </c>
      <c r="I233" s="196">
        <f>I235</f>
        <v>0</v>
      </c>
      <c r="J233" s="197">
        <f>(G233/E233)*100</f>
        <v>85.8</v>
      </c>
    </row>
    <row r="234" spans="1:10" ht="15">
      <c r="A234" s="198"/>
      <c r="B234" s="199" t="s">
        <v>338</v>
      </c>
      <c r="C234" s="200"/>
      <c r="D234" s="254"/>
      <c r="E234" s="254"/>
      <c r="F234" s="255"/>
      <c r="G234" s="255"/>
      <c r="H234" s="203"/>
      <c r="I234" s="203"/>
      <c r="J234" s="204"/>
    </row>
    <row r="235" spans="1:10" ht="15">
      <c r="A235" s="134"/>
      <c r="B235" s="92">
        <v>3</v>
      </c>
      <c r="C235" s="30" t="s">
        <v>237</v>
      </c>
      <c r="D235" s="132">
        <v>0</v>
      </c>
      <c r="E235" s="132">
        <f>E236</f>
        <v>1000</v>
      </c>
      <c r="F235" s="210">
        <f>G235-E235</f>
        <v>-142</v>
      </c>
      <c r="G235" s="132">
        <f>G236</f>
        <v>858</v>
      </c>
      <c r="H235" s="133">
        <f>H236</f>
        <v>0</v>
      </c>
      <c r="I235" s="133">
        <f>I236</f>
        <v>0</v>
      </c>
      <c r="J235" s="132">
        <f>(G235/E235)*100</f>
        <v>85.8</v>
      </c>
    </row>
    <row r="236" spans="1:10" ht="12.75">
      <c r="A236" s="134"/>
      <c r="B236" s="92">
        <v>32</v>
      </c>
      <c r="C236" s="30" t="s">
        <v>238</v>
      </c>
      <c r="D236" s="135">
        <v>0</v>
      </c>
      <c r="E236" s="135">
        <f>E237</f>
        <v>1000</v>
      </c>
      <c r="F236" s="210">
        <f>G236-E236</f>
        <v>-142</v>
      </c>
      <c r="G236" s="135">
        <f>G237</f>
        <v>858</v>
      </c>
      <c r="H236" s="137">
        <v>0</v>
      </c>
      <c r="I236" s="137">
        <v>0</v>
      </c>
      <c r="J236" s="135">
        <f>(G236/E236)*100</f>
        <v>85.8</v>
      </c>
    </row>
    <row r="237" spans="1:10" ht="12.75">
      <c r="A237" s="134"/>
      <c r="B237" s="92">
        <v>322</v>
      </c>
      <c r="C237" s="30" t="s">
        <v>308</v>
      </c>
      <c r="D237" s="135">
        <v>0</v>
      </c>
      <c r="E237" s="135">
        <v>1000</v>
      </c>
      <c r="F237" s="210">
        <f>G237-E237</f>
        <v>-142</v>
      </c>
      <c r="G237" s="136">
        <v>858</v>
      </c>
      <c r="H237" s="137"/>
      <c r="I237" s="137"/>
      <c r="J237" s="135">
        <f>(G237/E237)*100</f>
        <v>85.8</v>
      </c>
    </row>
    <row r="238" spans="1:10" ht="15">
      <c r="A238" s="192" t="s">
        <v>339</v>
      </c>
      <c r="B238" s="193" t="s">
        <v>340</v>
      </c>
      <c r="C238" s="194" t="s">
        <v>341</v>
      </c>
      <c r="D238" s="197">
        <f>SUM(D240)</f>
        <v>14000</v>
      </c>
      <c r="E238" s="197">
        <f>E240</f>
        <v>14000</v>
      </c>
      <c r="F238" s="197">
        <f>F240</f>
        <v>12494</v>
      </c>
      <c r="G238" s="197">
        <f>G240</f>
        <v>26494</v>
      </c>
      <c r="H238" s="196">
        <f>H240</f>
        <v>14000</v>
      </c>
      <c r="I238" s="196">
        <f>I240</f>
        <v>14000</v>
      </c>
      <c r="J238" s="197">
        <f>(G238/E238)*100</f>
        <v>189.24285714285713</v>
      </c>
    </row>
    <row r="239" spans="1:10" ht="15">
      <c r="A239" s="198"/>
      <c r="B239" s="199" t="s">
        <v>342</v>
      </c>
      <c r="C239" s="213"/>
      <c r="D239" s="254"/>
      <c r="E239" s="254"/>
      <c r="F239" s="255"/>
      <c r="G239" s="255"/>
      <c r="H239" s="203"/>
      <c r="I239" s="203"/>
      <c r="J239" s="204"/>
    </row>
    <row r="240" spans="1:10" ht="15">
      <c r="A240" s="134"/>
      <c r="B240" s="92">
        <v>3</v>
      </c>
      <c r="C240" s="30" t="s">
        <v>237</v>
      </c>
      <c r="D240" s="132">
        <f>D241</f>
        <v>14000</v>
      </c>
      <c r="E240" s="132">
        <f>E241</f>
        <v>14000</v>
      </c>
      <c r="F240" s="207">
        <f>G240-E240</f>
        <v>12494</v>
      </c>
      <c r="G240" s="132">
        <f>G241</f>
        <v>26494</v>
      </c>
      <c r="H240" s="133">
        <f>H241</f>
        <v>14000</v>
      </c>
      <c r="I240" s="133">
        <f>I241</f>
        <v>14000</v>
      </c>
      <c r="J240" s="132">
        <f>(G240/E240)*100</f>
        <v>189.24285714285713</v>
      </c>
    </row>
    <row r="241" spans="1:10" ht="12.75">
      <c r="A241" s="134"/>
      <c r="B241" s="92">
        <v>32</v>
      </c>
      <c r="C241" s="30" t="s">
        <v>238</v>
      </c>
      <c r="D241" s="135">
        <f>D242+D243</f>
        <v>14000</v>
      </c>
      <c r="E241" s="135">
        <f>E242+E243</f>
        <v>14000</v>
      </c>
      <c r="F241" s="207">
        <f>G241-E241</f>
        <v>12494</v>
      </c>
      <c r="G241" s="135">
        <f>G242+G243</f>
        <v>26494</v>
      </c>
      <c r="H241" s="137">
        <v>14000</v>
      </c>
      <c r="I241" s="137">
        <v>14000</v>
      </c>
      <c r="J241" s="135">
        <f>(G241/E241)*100</f>
        <v>189.24285714285713</v>
      </c>
    </row>
    <row r="242" spans="1:10" ht="12.75">
      <c r="A242" s="134"/>
      <c r="B242" s="92">
        <v>322</v>
      </c>
      <c r="C242" s="30" t="s">
        <v>240</v>
      </c>
      <c r="D242" s="135">
        <v>14000</v>
      </c>
      <c r="E242" s="135">
        <v>14000</v>
      </c>
      <c r="F242" s="207">
        <f>G242-E242</f>
        <v>10944</v>
      </c>
      <c r="G242" s="136">
        <v>24944</v>
      </c>
      <c r="H242" s="137"/>
      <c r="I242" s="137"/>
      <c r="J242" s="135">
        <f>(G242/E242)*100</f>
        <v>178.17142857142858</v>
      </c>
    </row>
    <row r="243" spans="1:10" ht="12.75">
      <c r="A243" s="134"/>
      <c r="B243" s="92">
        <v>323</v>
      </c>
      <c r="C243" s="30" t="s">
        <v>241</v>
      </c>
      <c r="D243" s="135">
        <v>0</v>
      </c>
      <c r="E243" s="135">
        <v>0</v>
      </c>
      <c r="F243" s="207">
        <f>G243-E243</f>
        <v>1550</v>
      </c>
      <c r="G243" s="136">
        <v>1550</v>
      </c>
      <c r="H243" s="137"/>
      <c r="I243" s="137"/>
      <c r="J243" s="135">
        <v>0</v>
      </c>
    </row>
    <row r="244" spans="1:10" ht="12.75">
      <c r="A244" s="134"/>
      <c r="B244" s="92">
        <v>322</v>
      </c>
      <c r="C244" s="30" t="s">
        <v>240</v>
      </c>
      <c r="D244" s="135">
        <v>0</v>
      </c>
      <c r="E244" s="135">
        <v>0</v>
      </c>
      <c r="F244" s="136"/>
      <c r="G244" s="136">
        <v>0</v>
      </c>
      <c r="H244" s="137"/>
      <c r="I244" s="137"/>
      <c r="J244" s="135">
        <v>0</v>
      </c>
    </row>
    <row r="245" spans="1:10" ht="15">
      <c r="A245" s="218">
        <v>2302</v>
      </c>
      <c r="B245" s="187" t="s">
        <v>273</v>
      </c>
      <c r="C245" s="188"/>
      <c r="D245" s="219">
        <f>D246+D254+D259+D264</f>
        <v>91827.5</v>
      </c>
      <c r="E245" s="219">
        <f>E246+E254+E264</f>
        <v>91827.5</v>
      </c>
      <c r="F245" s="220">
        <f>F246+F254+F264</f>
        <v>-61669.4</v>
      </c>
      <c r="G245" s="219">
        <f>G246+G254+G264</f>
        <v>30158.1</v>
      </c>
      <c r="H245" s="221">
        <f>H246+H254+H259+H264</f>
        <v>26075.5</v>
      </c>
      <c r="I245" s="221">
        <f>I246+I254+I259+I264</f>
        <v>12000</v>
      </c>
      <c r="J245" s="191">
        <f>(G245/E245)*100</f>
        <v>32.84212245786937</v>
      </c>
    </row>
    <row r="246" spans="1:10" ht="15">
      <c r="A246" s="192" t="s">
        <v>343</v>
      </c>
      <c r="B246" s="264" t="s">
        <v>344</v>
      </c>
      <c r="C246" s="265"/>
      <c r="D246" s="266">
        <f>SUM(D248)</f>
        <v>11100</v>
      </c>
      <c r="E246" s="266">
        <f>E248</f>
        <v>11100</v>
      </c>
      <c r="F246" s="266">
        <f>F248</f>
        <v>3100</v>
      </c>
      <c r="G246" s="266">
        <f>G248</f>
        <v>14200</v>
      </c>
      <c r="H246" s="267">
        <f>H248</f>
        <v>11100</v>
      </c>
      <c r="I246" s="196">
        <f>I248</f>
        <v>11100</v>
      </c>
      <c r="J246" s="197">
        <f>(G246/E246)*100</f>
        <v>127.92792792792793</v>
      </c>
    </row>
    <row r="247" spans="1:10" ht="15">
      <c r="A247" s="268"/>
      <c r="B247" s="199" t="s">
        <v>345</v>
      </c>
      <c r="C247" s="269"/>
      <c r="D247" s="270"/>
      <c r="E247" s="270"/>
      <c r="F247" s="271"/>
      <c r="G247" s="271"/>
      <c r="H247" s="271"/>
      <c r="I247" s="271"/>
      <c r="J247" s="270"/>
    </row>
    <row r="248" spans="1:10" ht="15">
      <c r="A248" s="138"/>
      <c r="B248" s="272">
        <v>3</v>
      </c>
      <c r="C248" s="30" t="s">
        <v>237</v>
      </c>
      <c r="D248" s="140">
        <f>D249+D252</f>
        <v>11100</v>
      </c>
      <c r="E248" s="140">
        <f>E249+E252</f>
        <v>11100</v>
      </c>
      <c r="F248" s="207">
        <f>G248-E248</f>
        <v>3100</v>
      </c>
      <c r="G248" s="140">
        <f>G249+G252</f>
        <v>14200</v>
      </c>
      <c r="H248" s="141">
        <f>H249+H252</f>
        <v>11100</v>
      </c>
      <c r="I248" s="133">
        <f>I249+I252</f>
        <v>11100</v>
      </c>
      <c r="J248" s="132">
        <f aca="true" t="shared" si="24" ref="J248:J254">(G248/E248)*100</f>
        <v>127.92792792792793</v>
      </c>
    </row>
    <row r="249" spans="1:10" ht="15">
      <c r="A249" s="138"/>
      <c r="B249" s="272">
        <v>31</v>
      </c>
      <c r="C249" s="30" t="s">
        <v>263</v>
      </c>
      <c r="D249" s="273">
        <f>D250+D251</f>
        <v>9600</v>
      </c>
      <c r="E249" s="273">
        <f>E250+E251</f>
        <v>9600</v>
      </c>
      <c r="F249" s="207">
        <f>G249-E249</f>
        <v>3100</v>
      </c>
      <c r="G249" s="273">
        <f>G250+G251</f>
        <v>12700</v>
      </c>
      <c r="H249" s="274">
        <v>9600</v>
      </c>
      <c r="I249" s="274">
        <v>9600</v>
      </c>
      <c r="J249" s="135">
        <f t="shared" si="24"/>
        <v>132.29166666666669</v>
      </c>
    </row>
    <row r="250" spans="1:10" ht="15">
      <c r="A250" s="275"/>
      <c r="B250" s="272">
        <v>311</v>
      </c>
      <c r="C250" s="30" t="s">
        <v>300</v>
      </c>
      <c r="D250" s="273">
        <v>8200</v>
      </c>
      <c r="E250" s="273">
        <v>8200</v>
      </c>
      <c r="F250" s="207">
        <f>G250-E250</f>
        <v>2700</v>
      </c>
      <c r="G250" s="274">
        <v>10900</v>
      </c>
      <c r="H250" s="274"/>
      <c r="I250" s="274"/>
      <c r="J250" s="135">
        <f t="shared" si="24"/>
        <v>132.9268292682927</v>
      </c>
    </row>
    <row r="251" spans="1:10" ht="15">
      <c r="A251" s="275"/>
      <c r="B251" s="272">
        <v>313</v>
      </c>
      <c r="C251" s="30" t="s">
        <v>266</v>
      </c>
      <c r="D251" s="273">
        <v>1400</v>
      </c>
      <c r="E251" s="273">
        <v>1400</v>
      </c>
      <c r="F251" s="207">
        <f>G251-E251</f>
        <v>400</v>
      </c>
      <c r="G251" s="274">
        <v>1800</v>
      </c>
      <c r="H251" s="274"/>
      <c r="I251" s="274"/>
      <c r="J251" s="135">
        <f t="shared" si="24"/>
        <v>128.57142857142858</v>
      </c>
    </row>
    <row r="252" spans="1:10" ht="15">
      <c r="A252" s="275"/>
      <c r="B252" s="272">
        <v>32</v>
      </c>
      <c r="C252" s="30" t="s">
        <v>238</v>
      </c>
      <c r="D252" s="273">
        <f>D253</f>
        <v>1500</v>
      </c>
      <c r="E252" s="273">
        <f>E253</f>
        <v>1500</v>
      </c>
      <c r="F252" s="207"/>
      <c r="G252" s="273">
        <f>G253</f>
        <v>1500</v>
      </c>
      <c r="H252" s="274">
        <v>1500</v>
      </c>
      <c r="I252" s="274">
        <v>1500</v>
      </c>
      <c r="J252" s="135">
        <f t="shared" si="24"/>
        <v>100</v>
      </c>
    </row>
    <row r="253" spans="1:10" ht="15">
      <c r="A253" s="275"/>
      <c r="B253" s="272">
        <v>321</v>
      </c>
      <c r="C253" s="30" t="s">
        <v>283</v>
      </c>
      <c r="D253" s="273">
        <v>1500</v>
      </c>
      <c r="E253" s="273">
        <v>1500</v>
      </c>
      <c r="F253" s="207"/>
      <c r="G253" s="274">
        <v>1500</v>
      </c>
      <c r="H253" s="274"/>
      <c r="I253" s="274"/>
      <c r="J253" s="135">
        <f t="shared" si="24"/>
        <v>100</v>
      </c>
    </row>
    <row r="254" spans="1:10" ht="15">
      <c r="A254" s="192" t="s">
        <v>346</v>
      </c>
      <c r="B254" s="193" t="s">
        <v>347</v>
      </c>
      <c r="C254" s="194"/>
      <c r="D254" s="197">
        <f>SUM(D256)</f>
        <v>900</v>
      </c>
      <c r="E254" s="197">
        <f>E256</f>
        <v>900</v>
      </c>
      <c r="F254" s="197">
        <f>F256</f>
        <v>0</v>
      </c>
      <c r="G254" s="266">
        <f>G256</f>
        <v>900</v>
      </c>
      <c r="H254" s="196">
        <f>H256</f>
        <v>900</v>
      </c>
      <c r="I254" s="196">
        <f>I256</f>
        <v>900</v>
      </c>
      <c r="J254" s="197">
        <f t="shared" si="24"/>
        <v>100</v>
      </c>
    </row>
    <row r="255" spans="1:10" ht="15">
      <c r="A255" s="198"/>
      <c r="B255" s="199" t="s">
        <v>342</v>
      </c>
      <c r="C255" s="213"/>
      <c r="D255" s="254"/>
      <c r="E255" s="254"/>
      <c r="F255" s="255"/>
      <c r="G255" s="255"/>
      <c r="H255" s="203"/>
      <c r="I255" s="203"/>
      <c r="J255" s="204"/>
    </row>
    <row r="256" spans="1:10" ht="15">
      <c r="A256" s="134"/>
      <c r="B256" s="92">
        <v>3</v>
      </c>
      <c r="C256" s="30" t="s">
        <v>237</v>
      </c>
      <c r="D256" s="132">
        <f>D257</f>
        <v>900</v>
      </c>
      <c r="E256" s="132">
        <f>E257</f>
        <v>900</v>
      </c>
      <c r="F256" s="133">
        <v>0</v>
      </c>
      <c r="G256" s="132">
        <f>G257</f>
        <v>900</v>
      </c>
      <c r="H256" s="133">
        <f>H257</f>
        <v>900</v>
      </c>
      <c r="I256" s="133">
        <f>I257</f>
        <v>900</v>
      </c>
      <c r="J256" s="132">
        <f>(G256/E256)*100</f>
        <v>100</v>
      </c>
    </row>
    <row r="257" spans="1:10" ht="12.75">
      <c r="A257" s="134"/>
      <c r="B257" s="92">
        <v>32</v>
      </c>
      <c r="C257" s="30" t="s">
        <v>238</v>
      </c>
      <c r="D257" s="135">
        <f>D258</f>
        <v>900</v>
      </c>
      <c r="E257" s="135">
        <f>E258</f>
        <v>900</v>
      </c>
      <c r="F257" s="136"/>
      <c r="G257" s="135">
        <f>G258</f>
        <v>900</v>
      </c>
      <c r="H257" s="137">
        <v>900</v>
      </c>
      <c r="I257" s="137">
        <v>900</v>
      </c>
      <c r="J257" s="135">
        <f>(G257/E257)*100</f>
        <v>100</v>
      </c>
    </row>
    <row r="258" spans="1:10" ht="12.75">
      <c r="A258" s="134"/>
      <c r="B258" s="92">
        <v>322</v>
      </c>
      <c r="C258" s="30" t="s">
        <v>308</v>
      </c>
      <c r="D258" s="135">
        <v>900</v>
      </c>
      <c r="E258" s="135">
        <v>900</v>
      </c>
      <c r="F258" s="136"/>
      <c r="G258" s="136">
        <v>900</v>
      </c>
      <c r="H258" s="137"/>
      <c r="I258" s="137"/>
      <c r="J258" s="135">
        <f>(G258/E258)*100</f>
        <v>100</v>
      </c>
    </row>
    <row r="259" spans="1:10" ht="15">
      <c r="A259" s="192" t="s">
        <v>348</v>
      </c>
      <c r="B259" s="193" t="s">
        <v>349</v>
      </c>
      <c r="C259" s="276"/>
      <c r="D259" s="261">
        <v>0</v>
      </c>
      <c r="E259" s="261">
        <v>0</v>
      </c>
      <c r="F259" s="277">
        <v>0</v>
      </c>
      <c r="G259" s="277">
        <v>0</v>
      </c>
      <c r="H259" s="277">
        <f>H261</f>
        <v>0</v>
      </c>
      <c r="I259" s="196">
        <f>I261</f>
        <v>0</v>
      </c>
      <c r="J259" s="261"/>
    </row>
    <row r="260" spans="1:10" ht="15">
      <c r="A260" s="198"/>
      <c r="B260" s="199" t="s">
        <v>333</v>
      </c>
      <c r="C260" s="213"/>
      <c r="D260" s="254"/>
      <c r="E260" s="254"/>
      <c r="F260" s="255"/>
      <c r="G260" s="255"/>
      <c r="H260" s="203"/>
      <c r="I260" s="203"/>
      <c r="J260" s="204"/>
    </row>
    <row r="261" spans="1:10" ht="15">
      <c r="A261" s="245"/>
      <c r="B261" s="246">
        <v>3</v>
      </c>
      <c r="C261" s="278" t="s">
        <v>237</v>
      </c>
      <c r="D261" s="154">
        <v>0</v>
      </c>
      <c r="E261" s="154">
        <v>0</v>
      </c>
      <c r="F261" s="248">
        <v>0</v>
      </c>
      <c r="G261" s="248">
        <v>0</v>
      </c>
      <c r="H261" s="133">
        <f>H262</f>
        <v>0</v>
      </c>
      <c r="I261" s="133">
        <f>I262</f>
        <v>0</v>
      </c>
      <c r="J261" s="132">
        <v>0</v>
      </c>
    </row>
    <row r="262" spans="1:10" ht="15">
      <c r="A262" s="134"/>
      <c r="B262" s="92">
        <v>32</v>
      </c>
      <c r="C262" s="30" t="s">
        <v>238</v>
      </c>
      <c r="D262" s="135">
        <v>0</v>
      </c>
      <c r="E262" s="135">
        <v>0</v>
      </c>
      <c r="F262" s="136"/>
      <c r="G262" s="136">
        <v>0</v>
      </c>
      <c r="H262" s="137">
        <v>0</v>
      </c>
      <c r="I262" s="137">
        <v>0</v>
      </c>
      <c r="J262" s="132">
        <v>0</v>
      </c>
    </row>
    <row r="263" spans="1:10" ht="15">
      <c r="A263" s="134"/>
      <c r="B263" s="92">
        <v>322</v>
      </c>
      <c r="C263" s="30" t="s">
        <v>308</v>
      </c>
      <c r="D263" s="135">
        <v>0</v>
      </c>
      <c r="E263" s="135">
        <v>0</v>
      </c>
      <c r="F263" s="136"/>
      <c r="G263" s="136">
        <v>0</v>
      </c>
      <c r="H263" s="137"/>
      <c r="I263" s="137"/>
      <c r="J263" s="132">
        <v>0</v>
      </c>
    </row>
    <row r="264" spans="1:10" ht="15">
      <c r="A264" s="279" t="s">
        <v>350</v>
      </c>
      <c r="B264" s="280" t="s">
        <v>351</v>
      </c>
      <c r="C264" s="281"/>
      <c r="D264" s="282">
        <f>D269</f>
        <v>79827.5</v>
      </c>
      <c r="E264" s="282">
        <f>E269</f>
        <v>79827.5</v>
      </c>
      <c r="F264" s="283">
        <f>F266+F269</f>
        <v>-64769.4</v>
      </c>
      <c r="G264" s="282">
        <f>G266+G269</f>
        <v>15058.1</v>
      </c>
      <c r="H264" s="284">
        <f>H269</f>
        <v>14075.5</v>
      </c>
      <c r="I264" s="196">
        <f>I270</f>
        <v>0</v>
      </c>
      <c r="J264" s="197">
        <f>(G264/E264)*100</f>
        <v>18.863298988443834</v>
      </c>
    </row>
    <row r="265" spans="1:10" ht="15">
      <c r="A265" s="285"/>
      <c r="B265" s="199" t="s">
        <v>352</v>
      </c>
      <c r="C265" s="213"/>
      <c r="D265" s="254"/>
      <c r="E265" s="286"/>
      <c r="F265" s="287"/>
      <c r="G265" s="287"/>
      <c r="H265" s="287"/>
      <c r="I265" s="287"/>
      <c r="J265" s="286"/>
    </row>
    <row r="266" spans="1:10" ht="15">
      <c r="A266" s="285"/>
      <c r="B266" s="288">
        <v>3</v>
      </c>
      <c r="C266" s="289" t="s">
        <v>237</v>
      </c>
      <c r="D266" s="286">
        <v>0</v>
      </c>
      <c r="E266" s="286">
        <v>0</v>
      </c>
      <c r="F266" s="215">
        <f aca="true" t="shared" si="25" ref="F266:F271">G266-E266</f>
        <v>15058.1</v>
      </c>
      <c r="G266" s="132">
        <f>G267</f>
        <v>15058.1</v>
      </c>
      <c r="H266" s="287"/>
      <c r="I266" s="287"/>
      <c r="J266" s="132">
        <v>0</v>
      </c>
    </row>
    <row r="267" spans="1:10" ht="15">
      <c r="A267" s="285"/>
      <c r="B267" s="288">
        <v>32</v>
      </c>
      <c r="C267" s="289" t="s">
        <v>238</v>
      </c>
      <c r="D267" s="290">
        <v>0</v>
      </c>
      <c r="E267" s="290">
        <v>0</v>
      </c>
      <c r="F267" s="207">
        <f t="shared" si="25"/>
        <v>15058.1</v>
      </c>
      <c r="G267" s="135">
        <f>G268</f>
        <v>15058.1</v>
      </c>
      <c r="H267" s="287"/>
      <c r="I267" s="287"/>
      <c r="J267" s="135">
        <v>0</v>
      </c>
    </row>
    <row r="268" spans="1:10" ht="15">
      <c r="A268" s="285"/>
      <c r="B268" s="288">
        <v>321</v>
      </c>
      <c r="C268" s="289" t="s">
        <v>239</v>
      </c>
      <c r="D268" s="290">
        <v>0</v>
      </c>
      <c r="E268" s="290">
        <v>0</v>
      </c>
      <c r="F268" s="207">
        <f t="shared" si="25"/>
        <v>15058.1</v>
      </c>
      <c r="G268" s="291">
        <v>15058.1</v>
      </c>
      <c r="H268" s="287"/>
      <c r="I268" s="287"/>
      <c r="J268" s="135">
        <v>0</v>
      </c>
    </row>
    <row r="269" spans="1:10" ht="15">
      <c r="A269" s="292"/>
      <c r="B269" s="293">
        <v>4</v>
      </c>
      <c r="C269" s="30" t="s">
        <v>251</v>
      </c>
      <c r="D269" s="251">
        <f>D270</f>
        <v>79827.5</v>
      </c>
      <c r="E269" s="251">
        <f>E270</f>
        <v>79827.5</v>
      </c>
      <c r="F269" s="210">
        <f t="shared" si="25"/>
        <v>-79827.5</v>
      </c>
      <c r="G269" s="252">
        <v>0</v>
      </c>
      <c r="H269" s="137">
        <f>H270</f>
        <v>14075.5</v>
      </c>
      <c r="I269" s="133">
        <f>I270</f>
        <v>0</v>
      </c>
      <c r="J269" s="135">
        <f>(G269/E269)*100</f>
        <v>0</v>
      </c>
    </row>
    <row r="270" spans="1:10" ht="12.75">
      <c r="A270" s="292"/>
      <c r="B270" s="293">
        <v>42</v>
      </c>
      <c r="C270" s="30" t="s">
        <v>252</v>
      </c>
      <c r="D270" s="251">
        <f>D271</f>
        <v>79827.5</v>
      </c>
      <c r="E270" s="251">
        <f>E271</f>
        <v>79827.5</v>
      </c>
      <c r="F270" s="210">
        <f t="shared" si="25"/>
        <v>-79827.5</v>
      </c>
      <c r="G270" s="252">
        <v>0</v>
      </c>
      <c r="H270" s="294">
        <v>14075.5</v>
      </c>
      <c r="I270" s="294">
        <v>0</v>
      </c>
      <c r="J270" s="135">
        <f>(G270/E270)*100</f>
        <v>0</v>
      </c>
    </row>
    <row r="271" spans="1:10" ht="12.75">
      <c r="A271" s="292"/>
      <c r="B271" s="293">
        <v>422</v>
      </c>
      <c r="C271" s="30" t="s">
        <v>253</v>
      </c>
      <c r="D271" s="251">
        <v>79827.5</v>
      </c>
      <c r="E271" s="251">
        <v>79827.5</v>
      </c>
      <c r="F271" s="210">
        <f t="shared" si="25"/>
        <v>-79827.5</v>
      </c>
      <c r="G271" s="252">
        <v>0</v>
      </c>
      <c r="H271" s="294"/>
      <c r="I271" s="294"/>
      <c r="J271" s="135">
        <f>(G271/E271)*100</f>
        <v>0</v>
      </c>
    </row>
    <row r="272" spans="1:10" ht="15">
      <c r="A272" s="218">
        <v>2401</v>
      </c>
      <c r="B272" s="187" t="s">
        <v>353</v>
      </c>
      <c r="C272" s="188"/>
      <c r="D272" s="219">
        <f>D273+D278</f>
        <v>0</v>
      </c>
      <c r="E272" s="219">
        <f>E273</f>
        <v>142453.86</v>
      </c>
      <c r="F272" s="219">
        <f>F273</f>
        <v>26087.300000000017</v>
      </c>
      <c r="G272" s="219">
        <f>G273</f>
        <v>168541.16</v>
      </c>
      <c r="H272" s="221">
        <f>H273+H278</f>
        <v>0</v>
      </c>
      <c r="I272" s="221">
        <f>I273+I278</f>
        <v>0</v>
      </c>
      <c r="J272" s="191">
        <f>(G272/E272)*100</f>
        <v>118.31280668702134</v>
      </c>
    </row>
    <row r="273" spans="1:10" ht="15">
      <c r="A273" s="295" t="s">
        <v>354</v>
      </c>
      <c r="B273" s="296" t="s">
        <v>355</v>
      </c>
      <c r="C273" s="260"/>
      <c r="D273" s="197">
        <f>D275</f>
        <v>0</v>
      </c>
      <c r="E273" s="197">
        <f>E275</f>
        <v>142453.86</v>
      </c>
      <c r="F273" s="196">
        <f>F275</f>
        <v>26087.300000000017</v>
      </c>
      <c r="G273" s="197">
        <f>G275</f>
        <v>168541.16</v>
      </c>
      <c r="H273" s="196">
        <f>H280</f>
        <v>0</v>
      </c>
      <c r="I273" s="196">
        <f>I275</f>
        <v>0</v>
      </c>
      <c r="J273" s="197">
        <f>(G273/E273)*100</f>
        <v>118.31280668702134</v>
      </c>
    </row>
    <row r="274" spans="1:10" ht="15">
      <c r="A274" s="198"/>
      <c r="B274" s="199" t="s">
        <v>345</v>
      </c>
      <c r="C274" s="213"/>
      <c r="D274" s="254"/>
      <c r="E274" s="254"/>
      <c r="F274" s="255"/>
      <c r="G274" s="255"/>
      <c r="H274" s="203"/>
      <c r="I274" s="203"/>
      <c r="J274" s="204"/>
    </row>
    <row r="275" spans="1:10" ht="15">
      <c r="A275" s="134"/>
      <c r="B275" s="92">
        <v>3</v>
      </c>
      <c r="C275" s="30" t="s">
        <v>356</v>
      </c>
      <c r="D275" s="132">
        <v>0</v>
      </c>
      <c r="E275" s="132">
        <f>E276</f>
        <v>142453.86</v>
      </c>
      <c r="F275" s="215">
        <f>G275-E275</f>
        <v>26087.300000000017</v>
      </c>
      <c r="G275" s="132">
        <f>G276</f>
        <v>168541.16</v>
      </c>
      <c r="H275" s="137">
        <f>H276</f>
        <v>0</v>
      </c>
      <c r="I275" s="133">
        <f>I276</f>
        <v>0</v>
      </c>
      <c r="J275" s="132">
        <f>(G275/E275)*100</f>
        <v>118.31280668702134</v>
      </c>
    </row>
    <row r="276" spans="1:10" ht="12.75">
      <c r="A276" s="134"/>
      <c r="B276" s="92">
        <v>32</v>
      </c>
      <c r="C276" s="30" t="s">
        <v>238</v>
      </c>
      <c r="D276" s="130">
        <v>0</v>
      </c>
      <c r="E276" s="130">
        <f>E277</f>
        <v>142453.86</v>
      </c>
      <c r="F276" s="207">
        <f>G276-E276</f>
        <v>26087.300000000017</v>
      </c>
      <c r="G276" s="130">
        <f>G277</f>
        <v>168541.16</v>
      </c>
      <c r="H276" s="137">
        <v>0</v>
      </c>
      <c r="I276" s="137">
        <v>0</v>
      </c>
      <c r="J276" s="135">
        <f>(G276/E276)*100</f>
        <v>118.31280668702134</v>
      </c>
    </row>
    <row r="277" spans="1:10" ht="12.75">
      <c r="A277" s="134"/>
      <c r="B277" s="92">
        <v>323</v>
      </c>
      <c r="C277" s="30" t="s">
        <v>357</v>
      </c>
      <c r="D277" s="130">
        <v>0</v>
      </c>
      <c r="E277" s="130">
        <v>142453.86</v>
      </c>
      <c r="F277" s="207">
        <f>G277-E277</f>
        <v>26087.300000000017</v>
      </c>
      <c r="G277" s="137">
        <v>168541.16</v>
      </c>
      <c r="H277" s="137"/>
      <c r="I277" s="137"/>
      <c r="J277" s="135">
        <f>(G277/E277)*100</f>
        <v>118.31280668702134</v>
      </c>
    </row>
    <row r="278" spans="1:10" ht="15">
      <c r="A278" s="295" t="s">
        <v>358</v>
      </c>
      <c r="B278" s="296" t="s">
        <v>359</v>
      </c>
      <c r="C278" s="260"/>
      <c r="D278" s="297">
        <v>0</v>
      </c>
      <c r="E278" s="297">
        <v>0</v>
      </c>
      <c r="F278" s="263">
        <v>0</v>
      </c>
      <c r="G278" s="263">
        <v>0</v>
      </c>
      <c r="H278" s="263">
        <f>H280</f>
        <v>0</v>
      </c>
      <c r="I278" s="196">
        <f>I280</f>
        <v>0</v>
      </c>
      <c r="J278" s="197">
        <v>0</v>
      </c>
    </row>
    <row r="279" spans="1:10" ht="15">
      <c r="A279" s="198"/>
      <c r="B279" s="199" t="s">
        <v>360</v>
      </c>
      <c r="C279" s="213"/>
      <c r="D279" s="204"/>
      <c r="E279" s="204"/>
      <c r="F279" s="203"/>
      <c r="G279" s="203"/>
      <c r="H279" s="203"/>
      <c r="I279" s="203"/>
      <c r="J279" s="204"/>
    </row>
    <row r="280" spans="1:10" ht="15">
      <c r="A280" s="134"/>
      <c r="B280" s="92">
        <v>3</v>
      </c>
      <c r="C280" s="30" t="s">
        <v>237</v>
      </c>
      <c r="D280" s="132">
        <v>0</v>
      </c>
      <c r="E280" s="132">
        <v>0</v>
      </c>
      <c r="F280" s="215">
        <v>0</v>
      </c>
      <c r="G280" s="133">
        <v>0</v>
      </c>
      <c r="H280" s="133">
        <f>H281</f>
        <v>0</v>
      </c>
      <c r="I280" s="133">
        <f>I281</f>
        <v>0</v>
      </c>
      <c r="J280" s="132">
        <v>0</v>
      </c>
    </row>
    <row r="281" spans="1:10" ht="12.75">
      <c r="A281" s="134"/>
      <c r="B281" s="92">
        <v>32</v>
      </c>
      <c r="C281" s="30" t="s">
        <v>238</v>
      </c>
      <c r="D281" s="135">
        <v>0</v>
      </c>
      <c r="E281" s="135">
        <v>0</v>
      </c>
      <c r="F281" s="136"/>
      <c r="G281" s="136">
        <v>0</v>
      </c>
      <c r="H281" s="137">
        <v>0</v>
      </c>
      <c r="I281" s="137">
        <v>0</v>
      </c>
      <c r="J281" s="135">
        <v>0</v>
      </c>
    </row>
    <row r="282" spans="1:10" ht="12.75">
      <c r="A282" s="134"/>
      <c r="B282" s="92">
        <v>322</v>
      </c>
      <c r="C282" s="30" t="s">
        <v>308</v>
      </c>
      <c r="D282" s="135">
        <v>0</v>
      </c>
      <c r="E282" s="135">
        <v>0</v>
      </c>
      <c r="F282" s="136"/>
      <c r="G282" s="136">
        <v>0</v>
      </c>
      <c r="H282" s="137"/>
      <c r="I282" s="137"/>
      <c r="J282" s="135">
        <v>0</v>
      </c>
    </row>
    <row r="283" spans="1:10" ht="12.75">
      <c r="A283" s="134"/>
      <c r="B283" s="92">
        <v>323</v>
      </c>
      <c r="C283" s="30" t="s">
        <v>361</v>
      </c>
      <c r="D283" s="135">
        <v>0</v>
      </c>
      <c r="E283" s="135">
        <v>0</v>
      </c>
      <c r="F283" s="136"/>
      <c r="G283" s="136">
        <v>0</v>
      </c>
      <c r="H283" s="137"/>
      <c r="I283" s="137"/>
      <c r="J283" s="135">
        <v>0</v>
      </c>
    </row>
    <row r="284" spans="1:10" ht="12.75">
      <c r="A284" s="134"/>
      <c r="B284" s="92">
        <v>329</v>
      </c>
      <c r="C284" s="30" t="s">
        <v>242</v>
      </c>
      <c r="D284" s="135">
        <v>0</v>
      </c>
      <c r="E284" s="135">
        <v>0</v>
      </c>
      <c r="F284" s="136"/>
      <c r="G284" s="136">
        <v>0</v>
      </c>
      <c r="H284" s="137"/>
      <c r="I284" s="137"/>
      <c r="J284" s="135">
        <v>0</v>
      </c>
    </row>
    <row r="285" spans="1:10" ht="15">
      <c r="A285" s="298">
        <v>2403</v>
      </c>
      <c r="B285" s="299" t="s">
        <v>362</v>
      </c>
      <c r="C285" s="188"/>
      <c r="D285" s="219">
        <f>D286</f>
        <v>0</v>
      </c>
      <c r="E285" s="219">
        <f>E286</f>
        <v>7500</v>
      </c>
      <c r="F285" s="221"/>
      <c r="G285" s="219">
        <f>G286</f>
        <v>7500</v>
      </c>
      <c r="H285" s="221">
        <f>H286</f>
        <v>0</v>
      </c>
      <c r="I285" s="221">
        <f>I286</f>
        <v>0</v>
      </c>
      <c r="J285" s="191">
        <f>(G285/E285)*100</f>
        <v>100</v>
      </c>
    </row>
    <row r="286" spans="1:10" ht="15">
      <c r="A286" s="295" t="s">
        <v>363</v>
      </c>
      <c r="B286" s="296" t="s">
        <v>364</v>
      </c>
      <c r="C286" s="260"/>
      <c r="D286" s="261">
        <f>D288</f>
        <v>0</v>
      </c>
      <c r="E286" s="261">
        <f>E288</f>
        <v>7500</v>
      </c>
      <c r="F286" s="277">
        <v>0</v>
      </c>
      <c r="G286" s="261">
        <f>G288</f>
        <v>7500</v>
      </c>
      <c r="H286" s="263">
        <f>H288</f>
        <v>0</v>
      </c>
      <c r="I286" s="196">
        <f>I288</f>
        <v>0</v>
      </c>
      <c r="J286" s="197">
        <f>(G286/E286)*100</f>
        <v>100</v>
      </c>
    </row>
    <row r="287" spans="1:10" ht="15">
      <c r="A287" s="198"/>
      <c r="B287" s="199" t="s">
        <v>365</v>
      </c>
      <c r="C287" s="213"/>
      <c r="D287" s="243"/>
      <c r="E287" s="243"/>
      <c r="F287" s="244"/>
      <c r="G287" s="244"/>
      <c r="H287" s="203"/>
      <c r="I287" s="203"/>
      <c r="J287" s="204"/>
    </row>
    <row r="288" spans="1:10" ht="15">
      <c r="A288" s="134"/>
      <c r="B288" s="92">
        <v>4</v>
      </c>
      <c r="C288" s="30" t="s">
        <v>251</v>
      </c>
      <c r="D288" s="132">
        <v>0</v>
      </c>
      <c r="E288" s="132">
        <f>E289</f>
        <v>7500</v>
      </c>
      <c r="F288" s="133">
        <v>0</v>
      </c>
      <c r="G288" s="132">
        <f>G289</f>
        <v>7500</v>
      </c>
      <c r="H288" s="133">
        <f>H291</f>
        <v>0</v>
      </c>
      <c r="I288" s="133">
        <f>I291</f>
        <v>0</v>
      </c>
      <c r="J288" s="132">
        <f>(G288/E288)*100</f>
        <v>100</v>
      </c>
    </row>
    <row r="289" spans="1:10" ht="15">
      <c r="A289" s="134"/>
      <c r="B289" s="92">
        <v>41</v>
      </c>
      <c r="C289" s="30" t="s">
        <v>366</v>
      </c>
      <c r="D289" s="135">
        <v>0</v>
      </c>
      <c r="E289" s="135">
        <f>E290</f>
        <v>7500</v>
      </c>
      <c r="F289" s="136"/>
      <c r="G289" s="135">
        <f>G290</f>
        <v>7500</v>
      </c>
      <c r="H289" s="133"/>
      <c r="I289" s="133"/>
      <c r="J289" s="135">
        <f>(G289/E289)*100</f>
        <v>100</v>
      </c>
    </row>
    <row r="290" spans="1:10" ht="15">
      <c r="A290" s="134"/>
      <c r="B290" s="92">
        <v>412</v>
      </c>
      <c r="C290" s="30" t="s">
        <v>367</v>
      </c>
      <c r="D290" s="135">
        <v>0</v>
      </c>
      <c r="E290" s="135">
        <v>7500</v>
      </c>
      <c r="F290" s="136"/>
      <c r="G290" s="136">
        <v>7500</v>
      </c>
      <c r="H290" s="133"/>
      <c r="I290" s="133"/>
      <c r="J290" s="135">
        <f>(G290/E290)*100</f>
        <v>100</v>
      </c>
    </row>
    <row r="291" spans="1:10" ht="12.75">
      <c r="A291" s="134"/>
      <c r="B291" s="92">
        <v>42</v>
      </c>
      <c r="C291" s="30" t="s">
        <v>252</v>
      </c>
      <c r="D291" s="135">
        <v>0</v>
      </c>
      <c r="E291" s="135">
        <v>0</v>
      </c>
      <c r="F291" s="136"/>
      <c r="G291" s="136">
        <v>0</v>
      </c>
      <c r="H291" s="137">
        <v>0</v>
      </c>
      <c r="I291" s="137">
        <v>0</v>
      </c>
      <c r="J291" s="135">
        <v>0</v>
      </c>
    </row>
    <row r="292" spans="1:10" ht="12.75">
      <c r="A292" s="134"/>
      <c r="B292" s="92">
        <v>421</v>
      </c>
      <c r="C292" s="30" t="s">
        <v>368</v>
      </c>
      <c r="D292" s="135">
        <v>0</v>
      </c>
      <c r="E292" s="135">
        <v>0</v>
      </c>
      <c r="F292" s="136"/>
      <c r="G292" s="136">
        <v>0</v>
      </c>
      <c r="H292" s="137"/>
      <c r="I292" s="137"/>
      <c r="J292" s="135">
        <v>0</v>
      </c>
    </row>
    <row r="293" spans="1:10" ht="12.75" customHeight="1">
      <c r="A293" s="134"/>
      <c r="B293" s="92">
        <v>422</v>
      </c>
      <c r="C293" s="30" t="s">
        <v>253</v>
      </c>
      <c r="D293" s="135">
        <v>0</v>
      </c>
      <c r="E293" s="135">
        <v>0</v>
      </c>
      <c r="F293" s="136"/>
      <c r="G293" s="136">
        <v>0</v>
      </c>
      <c r="H293" s="137"/>
      <c r="I293" s="137"/>
      <c r="J293" s="135">
        <v>0</v>
      </c>
    </row>
    <row r="294" spans="9:10" ht="12.75" hidden="1">
      <c r="I294" s="80"/>
      <c r="J294" s="30"/>
    </row>
    <row r="295" spans="9:10" ht="12.75" hidden="1">
      <c r="I295" s="80"/>
      <c r="J295" s="30"/>
    </row>
    <row r="296" spans="9:10" ht="12.75" hidden="1">
      <c r="I296" s="80"/>
      <c r="J296" s="30"/>
    </row>
    <row r="297" spans="9:10" ht="12.75" hidden="1">
      <c r="I297" s="80"/>
      <c r="J297" s="30"/>
    </row>
    <row r="298" spans="9:10" ht="12.75" hidden="1">
      <c r="I298" s="80"/>
      <c r="J298" s="30"/>
    </row>
    <row r="299" spans="9:10" ht="12.75" hidden="1">
      <c r="I299" s="80"/>
      <c r="J299" s="30"/>
    </row>
    <row r="300" spans="9:10" ht="12.75" hidden="1">
      <c r="I300" s="80"/>
      <c r="J300" s="30"/>
    </row>
    <row r="301" spans="9:10" ht="12.75" hidden="1">
      <c r="I301" s="80"/>
      <c r="J301" s="30"/>
    </row>
    <row r="302" spans="9:10" ht="12.75" hidden="1">
      <c r="I302" s="80"/>
      <c r="J302" s="30"/>
    </row>
    <row r="303" spans="1:10" ht="5.25" customHeight="1">
      <c r="A303" s="134"/>
      <c r="B303" s="92"/>
      <c r="C303" s="30"/>
      <c r="D303" s="130"/>
      <c r="E303" s="130"/>
      <c r="F303" s="137"/>
      <c r="G303" s="137"/>
      <c r="H303" s="137"/>
      <c r="I303" s="137"/>
      <c r="J303" s="130"/>
    </row>
    <row r="304" spans="1:10" ht="12.75" hidden="1">
      <c r="A304" s="134"/>
      <c r="B304" s="92"/>
      <c r="C304" s="30"/>
      <c r="D304" s="130"/>
      <c r="E304" s="130"/>
      <c r="F304" s="137"/>
      <c r="G304" s="137"/>
      <c r="H304" s="137"/>
      <c r="I304" s="137"/>
      <c r="J304" s="130"/>
    </row>
    <row r="305" spans="1:10" ht="15">
      <c r="A305" s="298">
        <v>2405</v>
      </c>
      <c r="B305" s="299" t="s">
        <v>369</v>
      </c>
      <c r="C305" s="188"/>
      <c r="D305" s="219">
        <f>D306</f>
        <v>110800</v>
      </c>
      <c r="E305" s="219">
        <f>E306</f>
        <v>150915.75</v>
      </c>
      <c r="F305" s="219">
        <f>F306+F348</f>
        <v>66146.20999999999</v>
      </c>
      <c r="G305" s="219">
        <f>G306+G348</f>
        <v>217061.96</v>
      </c>
      <c r="H305" s="221">
        <f>H306</f>
        <v>110800</v>
      </c>
      <c r="I305" s="221">
        <f>I306</f>
        <v>110800</v>
      </c>
      <c r="J305" s="191">
        <f>(G305/E305)*100</f>
        <v>143.829891843628</v>
      </c>
    </row>
    <row r="306" spans="1:10" ht="15">
      <c r="A306" s="295" t="s">
        <v>370</v>
      </c>
      <c r="B306" s="296" t="s">
        <v>371</v>
      </c>
      <c r="C306" s="260"/>
      <c r="D306" s="197">
        <f>D308+D313+D318+D325+D331+D337</f>
        <v>110800</v>
      </c>
      <c r="E306" s="197">
        <f>E308+E313+E318+E325+E331+E337+E345</f>
        <v>150915.75</v>
      </c>
      <c r="F306" s="196">
        <f>F325+F331+F345</f>
        <v>62146.21</v>
      </c>
      <c r="G306" s="197">
        <f>G308+G313+G318+G325+G331+G337+G345</f>
        <v>213061.96</v>
      </c>
      <c r="H306" s="196">
        <f>H308+H313+H318+H325+H331+H337</f>
        <v>110800</v>
      </c>
      <c r="I306" s="196">
        <f>I308+I313+I318+I325+I331+I337</f>
        <v>110800</v>
      </c>
      <c r="J306" s="197">
        <f>(G306/E306)*100</f>
        <v>141.17940639065174</v>
      </c>
    </row>
    <row r="307" spans="1:10" ht="15">
      <c r="A307" s="198"/>
      <c r="B307" s="199" t="s">
        <v>372</v>
      </c>
      <c r="C307" s="213"/>
      <c r="D307" s="204"/>
      <c r="E307" s="204"/>
      <c r="F307" s="203"/>
      <c r="G307" s="203"/>
      <c r="H307" s="203"/>
      <c r="I307" s="203"/>
      <c r="J307" s="204"/>
    </row>
    <row r="308" spans="1:10" ht="15">
      <c r="A308" s="134"/>
      <c r="B308" s="92">
        <v>4</v>
      </c>
      <c r="C308" s="30" t="s">
        <v>251</v>
      </c>
      <c r="D308" s="132">
        <f>D309</f>
        <v>16300</v>
      </c>
      <c r="E308" s="132">
        <f>E309</f>
        <v>16300</v>
      </c>
      <c r="F308" s="133">
        <v>0</v>
      </c>
      <c r="G308" s="132">
        <f>G309</f>
        <v>16300</v>
      </c>
      <c r="H308" s="133">
        <f>H309</f>
        <v>16300</v>
      </c>
      <c r="I308" s="133">
        <f>I309</f>
        <v>16300</v>
      </c>
      <c r="J308" s="132">
        <f>(G308/E308)*100</f>
        <v>100</v>
      </c>
    </row>
    <row r="309" spans="1:10" ht="12.75">
      <c r="A309" s="134"/>
      <c r="B309" s="92">
        <v>42</v>
      </c>
      <c r="C309" s="30" t="s">
        <v>252</v>
      </c>
      <c r="D309" s="130">
        <f>D310+D311</f>
        <v>16300</v>
      </c>
      <c r="E309" s="130">
        <f>E310+E311</f>
        <v>16300</v>
      </c>
      <c r="F309" s="137"/>
      <c r="G309" s="130">
        <f>G310+G311</f>
        <v>16300</v>
      </c>
      <c r="H309" s="137">
        <v>16300</v>
      </c>
      <c r="I309" s="137">
        <v>16300</v>
      </c>
      <c r="J309" s="135">
        <f>(G309/E309)*100</f>
        <v>100</v>
      </c>
    </row>
    <row r="310" spans="1:10" ht="12.75">
      <c r="A310" s="134"/>
      <c r="B310" s="92">
        <v>422</v>
      </c>
      <c r="C310" s="30" t="s">
        <v>253</v>
      </c>
      <c r="D310" s="130">
        <v>15000</v>
      </c>
      <c r="E310" s="130">
        <v>15000</v>
      </c>
      <c r="F310" s="137"/>
      <c r="G310" s="137">
        <v>15000</v>
      </c>
      <c r="H310" s="137"/>
      <c r="I310" s="137"/>
      <c r="J310" s="135">
        <f>(G310/E310)*100</f>
        <v>100</v>
      </c>
    </row>
    <row r="311" spans="1:10" ht="12.75">
      <c r="A311" s="300"/>
      <c r="B311" s="301">
        <v>424</v>
      </c>
      <c r="C311" s="91" t="s">
        <v>317</v>
      </c>
      <c r="D311" s="302">
        <v>1300</v>
      </c>
      <c r="E311" s="302">
        <v>1300</v>
      </c>
      <c r="F311" s="303"/>
      <c r="G311" s="303">
        <v>1300</v>
      </c>
      <c r="H311" s="303"/>
      <c r="I311" s="137"/>
      <c r="J311" s="135">
        <f>(G311/E311)*100</f>
        <v>100</v>
      </c>
    </row>
    <row r="312" spans="1:10" ht="12.75">
      <c r="A312" s="304"/>
      <c r="B312" s="305" t="s">
        <v>373</v>
      </c>
      <c r="C312" s="306"/>
      <c r="D312" s="307"/>
      <c r="E312" s="307"/>
      <c r="F312" s="308"/>
      <c r="G312" s="308"/>
      <c r="H312" s="308"/>
      <c r="I312" s="203"/>
      <c r="J312" s="204"/>
    </row>
    <row r="313" spans="1:10" ht="15">
      <c r="A313" s="300"/>
      <c r="B313" s="301">
        <v>4</v>
      </c>
      <c r="C313" s="30" t="s">
        <v>251</v>
      </c>
      <c r="D313" s="309">
        <f>SUM(D314)</f>
        <v>3500</v>
      </c>
      <c r="E313" s="309">
        <f>E314</f>
        <v>3500</v>
      </c>
      <c r="F313" s="310">
        <v>0</v>
      </c>
      <c r="G313" s="310">
        <v>3500</v>
      </c>
      <c r="H313" s="133">
        <f>H314</f>
        <v>3500</v>
      </c>
      <c r="I313" s="133">
        <f>I314</f>
        <v>3500</v>
      </c>
      <c r="J313" s="132">
        <f>(G313/E313)*100</f>
        <v>100</v>
      </c>
    </row>
    <row r="314" spans="1:10" ht="12.75">
      <c r="A314" s="300"/>
      <c r="B314" s="301">
        <v>42</v>
      </c>
      <c r="C314" s="30" t="s">
        <v>252</v>
      </c>
      <c r="D314" s="302">
        <v>3500</v>
      </c>
      <c r="E314" s="302">
        <f>E315+E316</f>
        <v>3500</v>
      </c>
      <c r="F314" s="303"/>
      <c r="G314" s="303">
        <v>3500</v>
      </c>
      <c r="H314" s="303">
        <v>3500</v>
      </c>
      <c r="I314" s="137">
        <v>3500</v>
      </c>
      <c r="J314" s="135">
        <f>(G314/E314)*100</f>
        <v>100</v>
      </c>
    </row>
    <row r="315" spans="1:10" ht="12.75">
      <c r="A315" s="300"/>
      <c r="B315" s="301">
        <v>422</v>
      </c>
      <c r="C315" s="30" t="s">
        <v>253</v>
      </c>
      <c r="D315" s="302">
        <v>3000</v>
      </c>
      <c r="E315" s="302">
        <v>3000</v>
      </c>
      <c r="F315" s="303"/>
      <c r="G315" s="303">
        <v>3000</v>
      </c>
      <c r="H315" s="303"/>
      <c r="I315" s="137"/>
      <c r="J315" s="135">
        <f>(G315/E315)*100</f>
        <v>100</v>
      </c>
    </row>
    <row r="316" spans="1:10" ht="12.75">
      <c r="A316" s="300"/>
      <c r="B316" s="301">
        <v>424</v>
      </c>
      <c r="C316" s="91" t="s">
        <v>317</v>
      </c>
      <c r="D316" s="302">
        <v>500</v>
      </c>
      <c r="E316" s="302">
        <v>500</v>
      </c>
      <c r="F316" s="303"/>
      <c r="G316" s="303">
        <v>500</v>
      </c>
      <c r="H316" s="303"/>
      <c r="I316" s="137"/>
      <c r="J316" s="135">
        <f>(G316/E316)*100</f>
        <v>100</v>
      </c>
    </row>
    <row r="317" spans="1:10" ht="12.75">
      <c r="A317" s="304"/>
      <c r="B317" s="305" t="s">
        <v>374</v>
      </c>
      <c r="C317" s="306"/>
      <c r="D317" s="307"/>
      <c r="E317" s="307"/>
      <c r="F317" s="308"/>
      <c r="G317" s="308"/>
      <c r="H317" s="308"/>
      <c r="I317" s="203"/>
      <c r="J317" s="204"/>
    </row>
    <row r="318" spans="1:10" ht="15">
      <c r="A318" s="300"/>
      <c r="B318" s="301">
        <v>4</v>
      </c>
      <c r="C318" s="30" t="s">
        <v>251</v>
      </c>
      <c r="D318" s="309">
        <f>D319+D321</f>
        <v>14000</v>
      </c>
      <c r="E318" s="309">
        <f>E319+E321</f>
        <v>14000</v>
      </c>
      <c r="F318" s="310">
        <v>0</v>
      </c>
      <c r="G318" s="309">
        <f>G319+G321</f>
        <v>14000</v>
      </c>
      <c r="H318" s="310">
        <f>H319+H321</f>
        <v>14000</v>
      </c>
      <c r="I318" s="133">
        <f>I319+I321</f>
        <v>14000</v>
      </c>
      <c r="J318" s="132">
        <f aca="true" t="shared" si="26" ref="J318:J323">(G318/E318)*100</f>
        <v>100</v>
      </c>
    </row>
    <row r="319" spans="1:10" ht="12.75">
      <c r="A319" s="300"/>
      <c r="B319" s="301">
        <v>41</v>
      </c>
      <c r="C319" s="91" t="s">
        <v>375</v>
      </c>
      <c r="D319" s="302">
        <f>D320</f>
        <v>2000</v>
      </c>
      <c r="E319" s="302">
        <f>E320</f>
        <v>2000</v>
      </c>
      <c r="F319" s="303"/>
      <c r="G319" s="303">
        <v>2000</v>
      </c>
      <c r="H319" s="303">
        <v>2000</v>
      </c>
      <c r="I319" s="137">
        <v>2000</v>
      </c>
      <c r="J319" s="135">
        <f t="shared" si="26"/>
        <v>100</v>
      </c>
    </row>
    <row r="320" spans="1:10" ht="12.75">
      <c r="A320" s="300"/>
      <c r="B320" s="301">
        <v>412</v>
      </c>
      <c r="C320" s="91" t="s">
        <v>376</v>
      </c>
      <c r="D320" s="302">
        <v>2000</v>
      </c>
      <c r="E320" s="302">
        <v>2000</v>
      </c>
      <c r="F320" s="303"/>
      <c r="G320" s="303">
        <v>2000</v>
      </c>
      <c r="H320" s="303"/>
      <c r="I320" s="137"/>
      <c r="J320" s="135">
        <f t="shared" si="26"/>
        <v>100</v>
      </c>
    </row>
    <row r="321" spans="1:10" ht="12.75">
      <c r="A321" s="300"/>
      <c r="B321" s="301">
        <v>42</v>
      </c>
      <c r="C321" s="30" t="s">
        <v>252</v>
      </c>
      <c r="D321" s="302">
        <f>D322+D323</f>
        <v>12000</v>
      </c>
      <c r="E321" s="302">
        <f>E322+E323</f>
        <v>12000</v>
      </c>
      <c r="F321" s="303"/>
      <c r="G321" s="302">
        <f>G322+G323</f>
        <v>12000</v>
      </c>
      <c r="H321" s="303">
        <v>12000</v>
      </c>
      <c r="I321" s="137">
        <v>12000</v>
      </c>
      <c r="J321" s="135">
        <f t="shared" si="26"/>
        <v>100</v>
      </c>
    </row>
    <row r="322" spans="1:10" ht="12.75">
      <c r="A322" s="300"/>
      <c r="B322" s="301">
        <v>422</v>
      </c>
      <c r="C322" s="30" t="s">
        <v>253</v>
      </c>
      <c r="D322" s="302">
        <v>10000</v>
      </c>
      <c r="E322" s="302">
        <v>10000</v>
      </c>
      <c r="F322" s="303"/>
      <c r="G322" s="303">
        <v>10000</v>
      </c>
      <c r="H322" s="303"/>
      <c r="I322" s="137"/>
      <c r="J322" s="135">
        <f t="shared" si="26"/>
        <v>100</v>
      </c>
    </row>
    <row r="323" spans="1:10" ht="12.75">
      <c r="A323" s="300"/>
      <c r="B323" s="301">
        <v>424</v>
      </c>
      <c r="C323" s="30" t="s">
        <v>253</v>
      </c>
      <c r="D323" s="302">
        <v>2000</v>
      </c>
      <c r="E323" s="302">
        <v>2000</v>
      </c>
      <c r="F323" s="303"/>
      <c r="G323" s="303">
        <v>2000</v>
      </c>
      <c r="H323" s="303"/>
      <c r="I323" s="137"/>
      <c r="J323" s="135">
        <f t="shared" si="26"/>
        <v>100</v>
      </c>
    </row>
    <row r="324" spans="1:10" ht="12.75">
      <c r="A324" s="304"/>
      <c r="B324" s="305" t="s">
        <v>293</v>
      </c>
      <c r="C324" s="306"/>
      <c r="D324" s="307"/>
      <c r="E324" s="307"/>
      <c r="F324" s="308"/>
      <c r="G324" s="308"/>
      <c r="H324" s="308"/>
      <c r="I324" s="203"/>
      <c r="J324" s="204"/>
    </row>
    <row r="325" spans="1:10" ht="15">
      <c r="A325" s="311"/>
      <c r="B325" s="312">
        <v>4</v>
      </c>
      <c r="C325" s="30" t="s">
        <v>251</v>
      </c>
      <c r="D325" s="313">
        <f>D326</f>
        <v>31000</v>
      </c>
      <c r="E325" s="313">
        <f>E326</f>
        <v>41000</v>
      </c>
      <c r="F325" s="207">
        <f>G325-E325</f>
        <v>13000</v>
      </c>
      <c r="G325" s="313">
        <f>G326</f>
        <v>54000</v>
      </c>
      <c r="H325" s="310">
        <f>H326+H328</f>
        <v>31000</v>
      </c>
      <c r="I325" s="133">
        <f>I326</f>
        <v>31000</v>
      </c>
      <c r="J325" s="132">
        <f>(G325/E325)*100</f>
        <v>131.70731707317074</v>
      </c>
    </row>
    <row r="326" spans="1:10" ht="12.75">
      <c r="A326" s="311"/>
      <c r="B326" s="312">
        <v>42</v>
      </c>
      <c r="C326" s="30" t="s">
        <v>252</v>
      </c>
      <c r="D326" s="314">
        <f>D327+D328+D329</f>
        <v>31000</v>
      </c>
      <c r="E326" s="314">
        <f>E327+E328+E329</f>
        <v>41000</v>
      </c>
      <c r="F326" s="207">
        <f>G326-E326</f>
        <v>13000</v>
      </c>
      <c r="G326" s="314">
        <f>G327+G328+G329</f>
        <v>54000</v>
      </c>
      <c r="H326" s="315">
        <v>31000</v>
      </c>
      <c r="I326" s="294">
        <v>31000</v>
      </c>
      <c r="J326" s="135">
        <f>(G326/E326)*100</f>
        <v>131.70731707317074</v>
      </c>
    </row>
    <row r="327" spans="1:10" ht="12.75">
      <c r="A327" s="311"/>
      <c r="B327" s="312">
        <v>421</v>
      </c>
      <c r="C327" s="316" t="s">
        <v>368</v>
      </c>
      <c r="D327" s="314">
        <v>20000</v>
      </c>
      <c r="E327" s="314">
        <v>20000</v>
      </c>
      <c r="F327" s="207"/>
      <c r="G327" s="315">
        <v>20000</v>
      </c>
      <c r="H327" s="315"/>
      <c r="I327" s="294"/>
      <c r="J327" s="135">
        <f>(G327/E327)*100</f>
        <v>100</v>
      </c>
    </row>
    <row r="328" spans="1:10" ht="12.75">
      <c r="A328" s="311"/>
      <c r="B328" s="312">
        <v>422</v>
      </c>
      <c r="C328" s="30" t="s">
        <v>253</v>
      </c>
      <c r="D328" s="314">
        <v>10000</v>
      </c>
      <c r="E328" s="314">
        <v>20000</v>
      </c>
      <c r="F328" s="207">
        <f>G328-E328</f>
        <v>11000</v>
      </c>
      <c r="G328" s="315">
        <v>31000</v>
      </c>
      <c r="H328" s="315"/>
      <c r="I328" s="294"/>
      <c r="J328" s="135">
        <f>(G328/E328)*100</f>
        <v>155</v>
      </c>
    </row>
    <row r="329" spans="1:10" ht="12.75">
      <c r="A329" s="311"/>
      <c r="B329" s="312">
        <v>424</v>
      </c>
      <c r="C329" s="316" t="s">
        <v>317</v>
      </c>
      <c r="D329" s="314">
        <v>1000</v>
      </c>
      <c r="E329" s="314">
        <v>1000</v>
      </c>
      <c r="F329" s="207">
        <f>G329-E329</f>
        <v>2000</v>
      </c>
      <c r="G329" s="315">
        <v>3000</v>
      </c>
      <c r="H329" s="315"/>
      <c r="I329" s="294"/>
      <c r="J329" s="135">
        <f>(G329/E329)*100</f>
        <v>300</v>
      </c>
    </row>
    <row r="330" spans="1:10" ht="12.75">
      <c r="A330" s="304"/>
      <c r="B330" s="305" t="s">
        <v>377</v>
      </c>
      <c r="C330" s="306"/>
      <c r="D330" s="307"/>
      <c r="E330" s="307"/>
      <c r="F330" s="308"/>
      <c r="G330" s="308"/>
      <c r="H330" s="308"/>
      <c r="I330" s="203"/>
      <c r="J330" s="204"/>
    </row>
    <row r="331" spans="1:10" ht="15">
      <c r="A331" s="311"/>
      <c r="B331" s="312">
        <v>4</v>
      </c>
      <c r="C331" s="30" t="s">
        <v>251</v>
      </c>
      <c r="D331" s="313">
        <f>D332</f>
        <v>31000</v>
      </c>
      <c r="E331" s="313">
        <f>E332</f>
        <v>31000</v>
      </c>
      <c r="F331" s="207">
        <f>G331-E331</f>
        <v>4000</v>
      </c>
      <c r="G331" s="313">
        <f>G332</f>
        <v>35000</v>
      </c>
      <c r="H331" s="310">
        <f>H332+H334</f>
        <v>31000</v>
      </c>
      <c r="I331" s="133">
        <f>I332</f>
        <v>31000</v>
      </c>
      <c r="J331" s="132">
        <f>(G331/E331)*100</f>
        <v>112.90322580645163</v>
      </c>
    </row>
    <row r="332" spans="1:10" ht="12.75">
      <c r="A332" s="311"/>
      <c r="B332" s="312">
        <v>42</v>
      </c>
      <c r="C332" s="30" t="s">
        <v>252</v>
      </c>
      <c r="D332" s="314">
        <f>D333+D334+D335</f>
        <v>31000</v>
      </c>
      <c r="E332" s="314">
        <f>E333+E334+E335</f>
        <v>31000</v>
      </c>
      <c r="F332" s="207">
        <f>G332-E332</f>
        <v>4000</v>
      </c>
      <c r="G332" s="314">
        <f>G333+G334+G335</f>
        <v>35000</v>
      </c>
      <c r="H332" s="315">
        <v>31000</v>
      </c>
      <c r="I332" s="294">
        <v>31000</v>
      </c>
      <c r="J332" s="135">
        <f>(G332/E332)*100</f>
        <v>112.90322580645163</v>
      </c>
    </row>
    <row r="333" spans="1:10" ht="12.75">
      <c r="A333" s="278"/>
      <c r="B333" s="293">
        <v>421</v>
      </c>
      <c r="C333" s="278" t="s">
        <v>368</v>
      </c>
      <c r="D333" s="317">
        <v>20000</v>
      </c>
      <c r="E333" s="317">
        <v>20000</v>
      </c>
      <c r="F333" s="207"/>
      <c r="G333" s="294">
        <v>20000</v>
      </c>
      <c r="H333" s="294"/>
      <c r="I333" s="294"/>
      <c r="J333" s="135">
        <f>(G333/E333)*100</f>
        <v>100</v>
      </c>
    </row>
    <row r="334" spans="1:10" ht="12.75">
      <c r="A334" s="300"/>
      <c r="B334" s="301">
        <v>422</v>
      </c>
      <c r="C334" s="30" t="s">
        <v>253</v>
      </c>
      <c r="D334" s="302">
        <v>10000</v>
      </c>
      <c r="E334" s="302">
        <v>10000</v>
      </c>
      <c r="F334" s="207">
        <f>G334-E334</f>
        <v>4000</v>
      </c>
      <c r="G334" s="303">
        <v>14000</v>
      </c>
      <c r="H334" s="303"/>
      <c r="I334" s="137"/>
      <c r="J334" s="135">
        <f>(G334/E334)*100</f>
        <v>140</v>
      </c>
    </row>
    <row r="335" spans="1:10" ht="13.5" thickBot="1">
      <c r="A335" s="318"/>
      <c r="B335" s="319">
        <v>424</v>
      </c>
      <c r="C335" s="320" t="s">
        <v>317</v>
      </c>
      <c r="D335" s="321">
        <v>1000</v>
      </c>
      <c r="E335" s="321">
        <v>1000</v>
      </c>
      <c r="F335" s="207"/>
      <c r="G335" s="322">
        <v>1000</v>
      </c>
      <c r="H335" s="322"/>
      <c r="I335" s="137"/>
      <c r="J335" s="135">
        <f>(G335/E335)*100</f>
        <v>100</v>
      </c>
    </row>
    <row r="336" spans="1:10" ht="15">
      <c r="A336" s="323"/>
      <c r="B336" s="324" t="s">
        <v>256</v>
      </c>
      <c r="C336" s="325"/>
      <c r="D336" s="326"/>
      <c r="E336" s="326"/>
      <c r="F336" s="327"/>
      <c r="G336" s="327"/>
      <c r="H336" s="327"/>
      <c r="I336" s="203"/>
      <c r="J336" s="204"/>
    </row>
    <row r="337" spans="1:10" ht="15">
      <c r="A337" s="300"/>
      <c r="B337" s="301">
        <v>4</v>
      </c>
      <c r="C337" s="91" t="s">
        <v>378</v>
      </c>
      <c r="D337" s="309">
        <f>D340</f>
        <v>15000</v>
      </c>
      <c r="E337" s="309">
        <f>E340</f>
        <v>26000</v>
      </c>
      <c r="F337" s="310">
        <v>0</v>
      </c>
      <c r="G337" s="309">
        <f>G340</f>
        <v>26000</v>
      </c>
      <c r="H337" s="310">
        <f>H340</f>
        <v>15000</v>
      </c>
      <c r="I337" s="133">
        <f>I340</f>
        <v>15000</v>
      </c>
      <c r="J337" s="132">
        <f>(G337/E337)*100</f>
        <v>100</v>
      </c>
    </row>
    <row r="338" spans="1:10" ht="12.75">
      <c r="A338" s="300"/>
      <c r="B338" s="301">
        <v>41</v>
      </c>
      <c r="C338" s="91" t="s">
        <v>375</v>
      </c>
      <c r="D338" s="328">
        <v>0</v>
      </c>
      <c r="E338" s="328">
        <v>0</v>
      </c>
      <c r="F338" s="329"/>
      <c r="G338" s="328">
        <v>0</v>
      </c>
      <c r="H338" s="303"/>
      <c r="I338" s="137"/>
      <c r="J338" s="135">
        <v>0</v>
      </c>
    </row>
    <row r="339" spans="1:10" ht="12.75">
      <c r="A339" s="300"/>
      <c r="B339" s="301">
        <v>412</v>
      </c>
      <c r="C339" s="91" t="s">
        <v>376</v>
      </c>
      <c r="D339" s="328">
        <v>0</v>
      </c>
      <c r="E339" s="328">
        <v>0</v>
      </c>
      <c r="F339" s="329"/>
      <c r="G339" s="328">
        <v>0</v>
      </c>
      <c r="H339" s="303"/>
      <c r="I339" s="137"/>
      <c r="J339" s="135">
        <v>0</v>
      </c>
    </row>
    <row r="340" spans="1:10" ht="12.75">
      <c r="A340" s="300"/>
      <c r="B340" s="301">
        <v>42</v>
      </c>
      <c r="C340" s="91" t="s">
        <v>316</v>
      </c>
      <c r="D340" s="302">
        <f>D341+D342+D343</f>
        <v>15000</v>
      </c>
      <c r="E340" s="302">
        <f>E341+E342+E343</f>
        <v>26000</v>
      </c>
      <c r="F340" s="303"/>
      <c r="G340" s="302">
        <f>G341+G342+G343</f>
        <v>26000</v>
      </c>
      <c r="H340" s="303">
        <v>15000</v>
      </c>
      <c r="I340" s="137">
        <v>15000</v>
      </c>
      <c r="J340" s="135">
        <f>(G340/E340)*100</f>
        <v>100</v>
      </c>
    </row>
    <row r="341" spans="1:10" ht="12.75">
      <c r="A341" s="301"/>
      <c r="B341" s="301">
        <v>421</v>
      </c>
      <c r="C341" s="91" t="s">
        <v>368</v>
      </c>
      <c r="D341" s="302">
        <v>5000</v>
      </c>
      <c r="E341" s="302">
        <v>5000</v>
      </c>
      <c r="F341" s="303"/>
      <c r="G341" s="303">
        <v>5000</v>
      </c>
      <c r="H341" s="137"/>
      <c r="I341" s="137"/>
      <c r="J341" s="135">
        <f>(G341/E341)*100</f>
        <v>100</v>
      </c>
    </row>
    <row r="342" spans="1:10" ht="12.75">
      <c r="A342" s="301"/>
      <c r="B342" s="301">
        <v>422</v>
      </c>
      <c r="C342" s="91" t="s">
        <v>253</v>
      </c>
      <c r="D342" s="302">
        <v>9000</v>
      </c>
      <c r="E342" s="302">
        <v>20000</v>
      </c>
      <c r="F342" s="303"/>
      <c r="G342" s="303">
        <v>20000</v>
      </c>
      <c r="H342" s="137"/>
      <c r="I342" s="137"/>
      <c r="J342" s="135">
        <f>(G342/E342)*100</f>
        <v>100</v>
      </c>
    </row>
    <row r="343" spans="1:10" ht="12.75">
      <c r="A343" s="30"/>
      <c r="B343" s="92">
        <v>424</v>
      </c>
      <c r="C343" s="30" t="s">
        <v>379</v>
      </c>
      <c r="D343" s="130">
        <v>1000</v>
      </c>
      <c r="E343" s="130">
        <v>1000</v>
      </c>
      <c r="F343" s="137"/>
      <c r="G343" s="137">
        <v>1000</v>
      </c>
      <c r="H343" s="137"/>
      <c r="I343" s="137"/>
      <c r="J343" s="135">
        <f>(G343/E343)*100</f>
        <v>100</v>
      </c>
    </row>
    <row r="344" spans="1:10" ht="15">
      <c r="A344" s="198"/>
      <c r="B344" s="199" t="s">
        <v>365</v>
      </c>
      <c r="C344" s="213"/>
      <c r="D344" s="243"/>
      <c r="E344" s="243"/>
      <c r="F344" s="244"/>
      <c r="G344" s="244"/>
      <c r="H344" s="203"/>
      <c r="I344" s="203"/>
      <c r="J344" s="204"/>
    </row>
    <row r="345" spans="1:10" ht="15">
      <c r="A345" s="278"/>
      <c r="B345" s="278">
        <v>4</v>
      </c>
      <c r="C345" s="30" t="s">
        <v>252</v>
      </c>
      <c r="D345" s="154">
        <v>0</v>
      </c>
      <c r="E345" s="154">
        <f>E346</f>
        <v>19115.75</v>
      </c>
      <c r="F345" s="207">
        <f>G345-E345</f>
        <v>45146.21</v>
      </c>
      <c r="G345" s="154">
        <f>G346</f>
        <v>64261.96</v>
      </c>
      <c r="H345" s="248">
        <v>0</v>
      </c>
      <c r="I345" s="248">
        <v>0</v>
      </c>
      <c r="J345" s="132">
        <f>(G345/E345)*100</f>
        <v>336.17284176660604</v>
      </c>
    </row>
    <row r="346" spans="1:10" ht="12.75">
      <c r="A346" s="278"/>
      <c r="B346" s="278">
        <v>42</v>
      </c>
      <c r="C346" s="30" t="s">
        <v>252</v>
      </c>
      <c r="D346" s="317">
        <v>0</v>
      </c>
      <c r="E346" s="317">
        <f>E347</f>
        <v>19115.75</v>
      </c>
      <c r="F346" s="207">
        <f>G346-E346</f>
        <v>45146.21</v>
      </c>
      <c r="G346" s="317">
        <f>G347</f>
        <v>64261.96</v>
      </c>
      <c r="H346" s="294">
        <v>0</v>
      </c>
      <c r="I346" s="294">
        <v>0</v>
      </c>
      <c r="J346" s="135">
        <f>(G346/E346)*100</f>
        <v>336.17284176660604</v>
      </c>
    </row>
    <row r="347" spans="1:10" ht="12.75">
      <c r="A347" s="278"/>
      <c r="B347" s="278">
        <v>422</v>
      </c>
      <c r="C347" s="30" t="s">
        <v>335</v>
      </c>
      <c r="D347" s="317">
        <v>0</v>
      </c>
      <c r="E347" s="317">
        <v>19115.75</v>
      </c>
      <c r="F347" s="207">
        <f>G347-E347</f>
        <v>45146.21</v>
      </c>
      <c r="G347" s="294">
        <v>64261.96</v>
      </c>
      <c r="H347" s="294"/>
      <c r="I347" s="294"/>
      <c r="J347" s="135">
        <f>(G347/E347)*100</f>
        <v>336.17284176660604</v>
      </c>
    </row>
    <row r="348" spans="1:10" ht="15">
      <c r="A348" s="295" t="s">
        <v>380</v>
      </c>
      <c r="B348" s="296" t="s">
        <v>381</v>
      </c>
      <c r="C348" s="260"/>
      <c r="D348" s="197"/>
      <c r="E348" s="197"/>
      <c r="F348" s="197">
        <f>F350</f>
        <v>4000</v>
      </c>
      <c r="G348" s="197">
        <f>G350</f>
        <v>4000</v>
      </c>
      <c r="H348" s="196"/>
      <c r="I348" s="196"/>
      <c r="J348" s="197"/>
    </row>
    <row r="349" spans="1:10" ht="15">
      <c r="A349" s="198"/>
      <c r="B349" s="199" t="s">
        <v>365</v>
      </c>
      <c r="C349" s="213"/>
      <c r="D349" s="243"/>
      <c r="E349" s="243"/>
      <c r="F349" s="244"/>
      <c r="G349" s="244"/>
      <c r="H349" s="203"/>
      <c r="I349" s="203"/>
      <c r="J349" s="204"/>
    </row>
    <row r="350" spans="1:10" ht="28.5" customHeight="1">
      <c r="A350" s="278"/>
      <c r="B350" s="278">
        <v>4</v>
      </c>
      <c r="C350" s="145" t="s">
        <v>252</v>
      </c>
      <c r="D350" s="330">
        <v>0</v>
      </c>
      <c r="E350" s="154">
        <v>0</v>
      </c>
      <c r="F350" s="215">
        <f>G350-E350</f>
        <v>4000</v>
      </c>
      <c r="G350" s="248">
        <f>G351</f>
        <v>4000</v>
      </c>
      <c r="H350" s="248">
        <v>0</v>
      </c>
      <c r="I350" s="248">
        <v>0</v>
      </c>
      <c r="J350" s="132">
        <v>0</v>
      </c>
    </row>
    <row r="351" spans="1:10" ht="12.75">
      <c r="A351" s="278"/>
      <c r="B351" s="278">
        <v>42</v>
      </c>
      <c r="C351" s="30" t="s">
        <v>252</v>
      </c>
      <c r="D351" s="317">
        <v>0</v>
      </c>
      <c r="E351" s="317">
        <v>0</v>
      </c>
      <c r="F351" s="207">
        <f>G351-E351</f>
        <v>4000</v>
      </c>
      <c r="G351" s="294">
        <f>G352</f>
        <v>4000</v>
      </c>
      <c r="H351" s="294">
        <v>0</v>
      </c>
      <c r="I351" s="294">
        <v>0</v>
      </c>
      <c r="J351" s="135">
        <v>0</v>
      </c>
    </row>
    <row r="352" spans="1:10" ht="12.75">
      <c r="A352" s="278"/>
      <c r="B352" s="278">
        <v>424</v>
      </c>
      <c r="C352" s="30" t="s">
        <v>379</v>
      </c>
      <c r="D352" s="317">
        <v>0</v>
      </c>
      <c r="E352" s="317">
        <v>0</v>
      </c>
      <c r="F352" s="207">
        <f>G352-E352</f>
        <v>4000</v>
      </c>
      <c r="G352" s="294">
        <v>4000</v>
      </c>
      <c r="H352" s="294">
        <v>0</v>
      </c>
      <c r="I352" s="294">
        <v>0</v>
      </c>
      <c r="J352" s="135">
        <v>0</v>
      </c>
    </row>
    <row r="353" spans="1:10" ht="15">
      <c r="A353" s="299">
        <v>9108</v>
      </c>
      <c r="B353" s="299" t="s">
        <v>382</v>
      </c>
      <c r="C353" s="188"/>
      <c r="D353" s="219">
        <f aca="true" t="shared" si="27" ref="D353:I353">D354</f>
        <v>112236.86000000002</v>
      </c>
      <c r="E353" s="219">
        <f t="shared" si="27"/>
        <v>112236.86</v>
      </c>
      <c r="F353" s="220">
        <f t="shared" si="27"/>
        <v>-7789.149999999998</v>
      </c>
      <c r="G353" s="219">
        <f t="shared" si="27"/>
        <v>104447.71</v>
      </c>
      <c r="H353" s="221">
        <f t="shared" si="27"/>
        <v>0</v>
      </c>
      <c r="I353" s="221">
        <f t="shared" si="27"/>
        <v>0</v>
      </c>
      <c r="J353" s="191">
        <f>(G353/E353)*100</f>
        <v>93.06007848045643</v>
      </c>
    </row>
    <row r="354" spans="1:10" ht="15">
      <c r="A354" s="295" t="s">
        <v>383</v>
      </c>
      <c r="B354" s="193" t="s">
        <v>384</v>
      </c>
      <c r="C354" s="260"/>
      <c r="D354" s="197">
        <f>D356+D364</f>
        <v>112236.86000000002</v>
      </c>
      <c r="E354" s="197">
        <f>E356+E364</f>
        <v>112236.86</v>
      </c>
      <c r="F354" s="212">
        <f>F356+F364</f>
        <v>-7789.149999999998</v>
      </c>
      <c r="G354" s="197">
        <f>G356+G364</f>
        <v>104447.71</v>
      </c>
      <c r="H354" s="196">
        <f>H356</f>
        <v>0</v>
      </c>
      <c r="I354" s="196">
        <f>I356</f>
        <v>0</v>
      </c>
      <c r="J354" s="197">
        <f>(G354/E354)*100</f>
        <v>93.06007848045643</v>
      </c>
    </row>
    <row r="355" spans="1:10" ht="15">
      <c r="A355" s="198"/>
      <c r="B355" s="199" t="s">
        <v>365</v>
      </c>
      <c r="C355" s="213"/>
      <c r="D355" s="243"/>
      <c r="E355" s="243"/>
      <c r="F355" s="244"/>
      <c r="G355" s="244"/>
      <c r="H355" s="203"/>
      <c r="I355" s="203"/>
      <c r="J355" s="204"/>
    </row>
    <row r="356" spans="1:10" ht="15">
      <c r="A356" s="278"/>
      <c r="B356" s="250">
        <v>3</v>
      </c>
      <c r="C356" s="278" t="s">
        <v>237</v>
      </c>
      <c r="D356" s="154">
        <f>D357+D361</f>
        <v>15879.689999999999</v>
      </c>
      <c r="E356" s="154">
        <f>E357+E361</f>
        <v>18014.699999999997</v>
      </c>
      <c r="F356" s="210">
        <f aca="true" t="shared" si="28" ref="F356:F362">G356-E356</f>
        <v>-7789.149999999998</v>
      </c>
      <c r="G356" s="154">
        <f>G357+G361</f>
        <v>10225.55</v>
      </c>
      <c r="H356" s="248">
        <v>0</v>
      </c>
      <c r="I356" s="248">
        <v>0</v>
      </c>
      <c r="J356" s="132">
        <f aca="true" t="shared" si="29" ref="J356:J362">(G356/E356)*100</f>
        <v>56.76225526930785</v>
      </c>
    </row>
    <row r="357" spans="1:10" ht="12.75">
      <c r="A357" s="278"/>
      <c r="B357" s="250">
        <v>31</v>
      </c>
      <c r="C357" s="278" t="s">
        <v>263</v>
      </c>
      <c r="D357" s="251">
        <f>D358+D359+D360</f>
        <v>14138.21</v>
      </c>
      <c r="E357" s="251">
        <f>E358+E359+E360</f>
        <v>14138.21</v>
      </c>
      <c r="F357" s="210">
        <f t="shared" si="28"/>
        <v>-5765.719999999999</v>
      </c>
      <c r="G357" s="251">
        <f>G358+G359+G360</f>
        <v>8372.49</v>
      </c>
      <c r="H357" s="294">
        <v>0</v>
      </c>
      <c r="I357" s="294">
        <v>0</v>
      </c>
      <c r="J357" s="135">
        <f t="shared" si="29"/>
        <v>59.21888272985053</v>
      </c>
    </row>
    <row r="358" spans="1:10" ht="12.75">
      <c r="A358" s="278"/>
      <c r="B358" s="250">
        <v>311</v>
      </c>
      <c r="C358" s="278" t="s">
        <v>264</v>
      </c>
      <c r="D358" s="251">
        <v>10590.74</v>
      </c>
      <c r="E358" s="251">
        <v>10590.74</v>
      </c>
      <c r="F358" s="210">
        <f t="shared" si="28"/>
        <v>-5391.09</v>
      </c>
      <c r="G358" s="252">
        <v>5199.65</v>
      </c>
      <c r="H358" s="294"/>
      <c r="I358" s="294"/>
      <c r="J358" s="135">
        <f t="shared" si="29"/>
        <v>49.096191578681</v>
      </c>
    </row>
    <row r="359" spans="1:10" ht="12.75">
      <c r="A359" s="278"/>
      <c r="B359" s="250">
        <v>312</v>
      </c>
      <c r="C359" s="278" t="s">
        <v>265</v>
      </c>
      <c r="D359" s="251">
        <v>1800</v>
      </c>
      <c r="E359" s="251">
        <v>1800</v>
      </c>
      <c r="F359" s="207">
        <f t="shared" si="28"/>
        <v>187.01</v>
      </c>
      <c r="G359" s="252">
        <v>1987.01</v>
      </c>
      <c r="H359" s="294"/>
      <c r="I359" s="294"/>
      <c r="J359" s="135">
        <f t="shared" si="29"/>
        <v>110.38944444444445</v>
      </c>
    </row>
    <row r="360" spans="1:10" ht="12.75">
      <c r="A360" s="278"/>
      <c r="B360" s="250">
        <v>313</v>
      </c>
      <c r="C360" s="278" t="s">
        <v>266</v>
      </c>
      <c r="D360" s="251">
        <v>1747.47</v>
      </c>
      <c r="E360" s="251">
        <v>1747.47</v>
      </c>
      <c r="F360" s="210">
        <f t="shared" si="28"/>
        <v>-561.6400000000001</v>
      </c>
      <c r="G360" s="252">
        <v>1185.83</v>
      </c>
      <c r="H360" s="294"/>
      <c r="I360" s="294"/>
      <c r="J360" s="135">
        <f t="shared" si="29"/>
        <v>67.85982019719937</v>
      </c>
    </row>
    <row r="361" spans="1:10" ht="12.75">
      <c r="A361" s="278"/>
      <c r="B361" s="250">
        <v>32</v>
      </c>
      <c r="C361" s="278" t="s">
        <v>385</v>
      </c>
      <c r="D361" s="251">
        <f>D362</f>
        <v>1741.48</v>
      </c>
      <c r="E361" s="251">
        <f>E362</f>
        <v>3876.49</v>
      </c>
      <c r="F361" s="210">
        <f t="shared" si="28"/>
        <v>-2023.4299999999998</v>
      </c>
      <c r="G361" s="251">
        <f>G362</f>
        <v>1853.06</v>
      </c>
      <c r="H361" s="294">
        <v>0</v>
      </c>
      <c r="I361" s="294">
        <v>0</v>
      </c>
      <c r="J361" s="135">
        <f t="shared" si="29"/>
        <v>47.802522384941014</v>
      </c>
    </row>
    <row r="362" spans="1:10" ht="12.75">
      <c r="A362" s="278"/>
      <c r="B362" s="250">
        <v>321</v>
      </c>
      <c r="C362" s="278" t="s">
        <v>239</v>
      </c>
      <c r="D362" s="251">
        <v>1741.48</v>
      </c>
      <c r="E362" s="251">
        <v>3876.49</v>
      </c>
      <c r="F362" s="210">
        <f t="shared" si="28"/>
        <v>-2023.4299999999998</v>
      </c>
      <c r="G362" s="252">
        <v>1853.06</v>
      </c>
      <c r="H362" s="294"/>
      <c r="I362" s="294"/>
      <c r="J362" s="135">
        <f t="shared" si="29"/>
        <v>47.802522384941014</v>
      </c>
    </row>
    <row r="363" spans="1:10" ht="15">
      <c r="A363" s="198"/>
      <c r="B363" s="199" t="s">
        <v>386</v>
      </c>
      <c r="C363" s="213"/>
      <c r="D363" s="243"/>
      <c r="E363" s="243"/>
      <c r="F363" s="244"/>
      <c r="G363" s="244"/>
      <c r="H363" s="203"/>
      <c r="I363" s="203"/>
      <c r="J363" s="204"/>
    </row>
    <row r="364" spans="1:10" ht="15">
      <c r="A364" s="278"/>
      <c r="B364" s="250">
        <v>3</v>
      </c>
      <c r="C364" s="278" t="s">
        <v>237</v>
      </c>
      <c r="D364" s="154">
        <f>D365+D369</f>
        <v>96357.17000000001</v>
      </c>
      <c r="E364" s="154">
        <f>E365+E369</f>
        <v>94222.16</v>
      </c>
      <c r="F364" s="248">
        <v>0</v>
      </c>
      <c r="G364" s="154">
        <f>G365+G369</f>
        <v>94222.16</v>
      </c>
      <c r="H364" s="248">
        <v>0</v>
      </c>
      <c r="I364" s="248">
        <f>I365</f>
        <v>0</v>
      </c>
      <c r="J364" s="132">
        <f aca="true" t="shared" si="30" ref="J364:J370">(G364/E364)*100</f>
        <v>100</v>
      </c>
    </row>
    <row r="365" spans="1:10" ht="12.75">
      <c r="A365" s="278"/>
      <c r="B365" s="250">
        <v>31</v>
      </c>
      <c r="C365" s="278" t="s">
        <v>263</v>
      </c>
      <c r="D365" s="251">
        <f>D366+D367+D368</f>
        <v>84995.62000000001</v>
      </c>
      <c r="E365" s="251">
        <f>E366+E367+E368</f>
        <v>84995.62000000001</v>
      </c>
      <c r="F365" s="252"/>
      <c r="G365" s="251">
        <f>G366+G367+G368</f>
        <v>84995.62000000001</v>
      </c>
      <c r="H365" s="294">
        <v>0</v>
      </c>
      <c r="I365" s="294">
        <v>0</v>
      </c>
      <c r="J365" s="135">
        <f t="shared" si="30"/>
        <v>100</v>
      </c>
    </row>
    <row r="366" spans="1:10" ht="12.75">
      <c r="A366" s="278"/>
      <c r="B366" s="250">
        <v>311</v>
      </c>
      <c r="C366" s="278" t="s">
        <v>264</v>
      </c>
      <c r="D366" s="251">
        <v>69094.96</v>
      </c>
      <c r="E366" s="251">
        <v>69094.96</v>
      </c>
      <c r="F366" s="252"/>
      <c r="G366" s="252">
        <v>69094.96</v>
      </c>
      <c r="H366" s="294"/>
      <c r="I366" s="294"/>
      <c r="J366" s="135">
        <f t="shared" si="30"/>
        <v>100</v>
      </c>
    </row>
    <row r="367" spans="1:10" ht="12.75">
      <c r="A367" s="278"/>
      <c r="B367" s="250">
        <v>312</v>
      </c>
      <c r="C367" s="278" t="s">
        <v>265</v>
      </c>
      <c r="D367" s="251">
        <v>4500</v>
      </c>
      <c r="E367" s="251">
        <v>4500</v>
      </c>
      <c r="F367" s="207"/>
      <c r="G367" s="252">
        <v>4500</v>
      </c>
      <c r="H367" s="294"/>
      <c r="I367" s="294"/>
      <c r="J367" s="135">
        <f t="shared" si="30"/>
        <v>100</v>
      </c>
    </row>
    <row r="368" spans="1:10" ht="12.75">
      <c r="A368" s="278"/>
      <c r="B368" s="250">
        <v>313</v>
      </c>
      <c r="C368" s="278" t="s">
        <v>266</v>
      </c>
      <c r="D368" s="251">
        <v>11400.66</v>
      </c>
      <c r="E368" s="251">
        <v>11400.66</v>
      </c>
      <c r="F368" s="207"/>
      <c r="G368" s="252">
        <v>11400.66</v>
      </c>
      <c r="H368" s="294"/>
      <c r="I368" s="294"/>
      <c r="J368" s="135">
        <f t="shared" si="30"/>
        <v>100</v>
      </c>
    </row>
    <row r="369" spans="1:10" ht="12.75">
      <c r="A369" s="278"/>
      <c r="B369" s="250">
        <v>32</v>
      </c>
      <c r="C369" s="278" t="s">
        <v>385</v>
      </c>
      <c r="D369" s="251">
        <f>D370</f>
        <v>11361.55</v>
      </c>
      <c r="E369" s="251">
        <f>E370</f>
        <v>9226.54</v>
      </c>
      <c r="F369" s="207"/>
      <c r="G369" s="251">
        <f>G370</f>
        <v>9226.54</v>
      </c>
      <c r="H369" s="294">
        <v>0</v>
      </c>
      <c r="I369" s="294">
        <v>0</v>
      </c>
      <c r="J369" s="135">
        <f t="shared" si="30"/>
        <v>100</v>
      </c>
    </row>
    <row r="370" spans="1:10" ht="12.75">
      <c r="A370" s="278"/>
      <c r="B370" s="250">
        <v>321</v>
      </c>
      <c r="C370" s="278" t="s">
        <v>239</v>
      </c>
      <c r="D370" s="251">
        <v>11361.55</v>
      </c>
      <c r="E370" s="251">
        <v>9226.54</v>
      </c>
      <c r="F370" s="207"/>
      <c r="G370" s="252">
        <v>9226.54</v>
      </c>
      <c r="H370" s="294"/>
      <c r="I370" s="294"/>
      <c r="J370" s="135">
        <f t="shared" si="30"/>
        <v>100</v>
      </c>
    </row>
    <row r="371" spans="1:10" ht="15">
      <c r="A371" s="299">
        <v>9108</v>
      </c>
      <c r="B371" s="299" t="s">
        <v>387</v>
      </c>
      <c r="C371" s="188"/>
      <c r="D371" s="219">
        <f aca="true" t="shared" si="31" ref="D371:I371">D372</f>
        <v>0</v>
      </c>
      <c r="E371" s="219">
        <f t="shared" si="31"/>
        <v>0</v>
      </c>
      <c r="F371" s="219">
        <f t="shared" si="31"/>
        <v>72915</v>
      </c>
      <c r="G371" s="219">
        <f t="shared" si="31"/>
        <v>72915</v>
      </c>
      <c r="H371" s="221">
        <f t="shared" si="31"/>
        <v>0</v>
      </c>
      <c r="I371" s="221">
        <f t="shared" si="31"/>
        <v>0</v>
      </c>
      <c r="J371" s="191">
        <v>0</v>
      </c>
    </row>
    <row r="372" spans="1:10" ht="15">
      <c r="A372" s="295" t="s">
        <v>388</v>
      </c>
      <c r="B372" s="193" t="s">
        <v>389</v>
      </c>
      <c r="C372" s="260"/>
      <c r="D372" s="197">
        <f>D374+D382</f>
        <v>0</v>
      </c>
      <c r="E372" s="197">
        <f>E374+E382</f>
        <v>0</v>
      </c>
      <c r="F372" s="197">
        <f>F374+F382</f>
        <v>72915</v>
      </c>
      <c r="G372" s="197">
        <f>G374+G382</f>
        <v>72915</v>
      </c>
      <c r="H372" s="196">
        <f>H374</f>
        <v>0</v>
      </c>
      <c r="I372" s="196">
        <f>I374</f>
        <v>0</v>
      </c>
      <c r="J372" s="197">
        <v>0</v>
      </c>
    </row>
    <row r="373" spans="1:10" ht="15">
      <c r="A373" s="198"/>
      <c r="B373" s="199" t="s">
        <v>365</v>
      </c>
      <c r="C373" s="213"/>
      <c r="D373" s="243"/>
      <c r="E373" s="243"/>
      <c r="F373" s="244"/>
      <c r="G373" s="244"/>
      <c r="H373" s="203"/>
      <c r="I373" s="203"/>
      <c r="J373" s="204"/>
    </row>
    <row r="374" spans="1:10" ht="15">
      <c r="A374" s="278"/>
      <c r="B374" s="250">
        <v>3</v>
      </c>
      <c r="C374" s="278" t="s">
        <v>237</v>
      </c>
      <c r="D374" s="154">
        <f>D375+D379</f>
        <v>0</v>
      </c>
      <c r="E374" s="154">
        <f>E375+E379</f>
        <v>0</v>
      </c>
      <c r="F374" s="215">
        <f aca="true" t="shared" si="32" ref="F374:F380">G374-E374</f>
        <v>55820</v>
      </c>
      <c r="G374" s="154">
        <f>G375+G379</f>
        <v>55820</v>
      </c>
      <c r="H374" s="248">
        <v>0</v>
      </c>
      <c r="I374" s="248">
        <v>0</v>
      </c>
      <c r="J374" s="132">
        <v>0</v>
      </c>
    </row>
    <row r="375" spans="1:10" ht="12.75">
      <c r="A375" s="278"/>
      <c r="B375" s="250">
        <v>31</v>
      </c>
      <c r="C375" s="278" t="s">
        <v>263</v>
      </c>
      <c r="D375" s="251">
        <f>D376+D377+D378</f>
        <v>0</v>
      </c>
      <c r="E375" s="251">
        <f>E376+E377+E378</f>
        <v>0</v>
      </c>
      <c r="F375" s="207">
        <f t="shared" si="32"/>
        <v>48391.07</v>
      </c>
      <c r="G375" s="251">
        <f>G376+G377+G378</f>
        <v>48391.07</v>
      </c>
      <c r="H375" s="294">
        <v>0</v>
      </c>
      <c r="I375" s="294">
        <v>0</v>
      </c>
      <c r="J375" s="135">
        <v>0</v>
      </c>
    </row>
    <row r="376" spans="1:10" ht="12.75">
      <c r="A376" s="278"/>
      <c r="B376" s="250">
        <v>311</v>
      </c>
      <c r="C376" s="278" t="s">
        <v>264</v>
      </c>
      <c r="D376" s="251">
        <v>0</v>
      </c>
      <c r="E376" s="251">
        <v>0</v>
      </c>
      <c r="F376" s="207">
        <f t="shared" si="32"/>
        <v>33681.91</v>
      </c>
      <c r="G376" s="252">
        <v>33681.91</v>
      </c>
      <c r="H376" s="294"/>
      <c r="I376" s="294"/>
      <c r="J376" s="135">
        <v>0</v>
      </c>
    </row>
    <row r="377" spans="1:10" ht="12.75">
      <c r="A377" s="278"/>
      <c r="B377" s="250">
        <v>312</v>
      </c>
      <c r="C377" s="278" t="s">
        <v>265</v>
      </c>
      <c r="D377" s="251">
        <v>0</v>
      </c>
      <c r="E377" s="251">
        <v>0</v>
      </c>
      <c r="F377" s="207">
        <f t="shared" si="32"/>
        <v>9150.17</v>
      </c>
      <c r="G377" s="252">
        <v>9150.17</v>
      </c>
      <c r="H377" s="294"/>
      <c r="I377" s="294"/>
      <c r="J377" s="135">
        <v>0</v>
      </c>
    </row>
    <row r="378" spans="1:10" ht="12.75">
      <c r="A378" s="278"/>
      <c r="B378" s="250">
        <v>313</v>
      </c>
      <c r="C378" s="278" t="s">
        <v>266</v>
      </c>
      <c r="D378" s="251">
        <v>0</v>
      </c>
      <c r="E378" s="251">
        <v>0</v>
      </c>
      <c r="F378" s="207">
        <f t="shared" si="32"/>
        <v>5558.99</v>
      </c>
      <c r="G378" s="252">
        <v>5558.99</v>
      </c>
      <c r="H378" s="294"/>
      <c r="I378" s="294"/>
      <c r="J378" s="135">
        <v>0</v>
      </c>
    </row>
    <row r="379" spans="1:10" ht="12.75">
      <c r="A379" s="278"/>
      <c r="B379" s="250">
        <v>32</v>
      </c>
      <c r="C379" s="278" t="s">
        <v>385</v>
      </c>
      <c r="D379" s="251">
        <f>D380</f>
        <v>0</v>
      </c>
      <c r="E379" s="251">
        <f>E380</f>
        <v>0</v>
      </c>
      <c r="F379" s="207">
        <f t="shared" si="32"/>
        <v>7428.93</v>
      </c>
      <c r="G379" s="251">
        <f>G380</f>
        <v>7428.93</v>
      </c>
      <c r="H379" s="294">
        <v>0</v>
      </c>
      <c r="I379" s="294">
        <v>0</v>
      </c>
      <c r="J379" s="135">
        <v>0</v>
      </c>
    </row>
    <row r="380" spans="1:10" ht="12.75">
      <c r="A380" s="278"/>
      <c r="B380" s="250">
        <v>321</v>
      </c>
      <c r="C380" s="278" t="s">
        <v>239</v>
      </c>
      <c r="D380" s="251">
        <v>0</v>
      </c>
      <c r="E380" s="251">
        <v>0</v>
      </c>
      <c r="F380" s="207">
        <f t="shared" si="32"/>
        <v>7428.93</v>
      </c>
      <c r="G380" s="252">
        <v>7428.93</v>
      </c>
      <c r="H380" s="294"/>
      <c r="I380" s="294"/>
      <c r="J380" s="135">
        <v>0</v>
      </c>
    </row>
    <row r="381" spans="1:10" ht="15">
      <c r="A381" s="198"/>
      <c r="B381" s="199" t="s">
        <v>386</v>
      </c>
      <c r="C381" s="213"/>
      <c r="D381" s="243"/>
      <c r="E381" s="243"/>
      <c r="F381" s="244"/>
      <c r="G381" s="244"/>
      <c r="H381" s="203"/>
      <c r="I381" s="203"/>
      <c r="J381" s="204"/>
    </row>
    <row r="382" spans="1:10" ht="15">
      <c r="A382" s="278"/>
      <c r="B382" s="250">
        <v>3</v>
      </c>
      <c r="C382" s="278" t="s">
        <v>237</v>
      </c>
      <c r="D382" s="154">
        <f>D383+D387</f>
        <v>0</v>
      </c>
      <c r="E382" s="154">
        <f>E383+E387</f>
        <v>0</v>
      </c>
      <c r="F382" s="215">
        <f aca="true" t="shared" si="33" ref="F382:F388">G382-E382</f>
        <v>17095</v>
      </c>
      <c r="G382" s="154">
        <f>G383+G387</f>
        <v>17095</v>
      </c>
      <c r="H382" s="248">
        <v>0</v>
      </c>
      <c r="I382" s="248">
        <f>I383</f>
        <v>0</v>
      </c>
      <c r="J382" s="132">
        <v>0</v>
      </c>
    </row>
    <row r="383" spans="1:10" ht="12.75">
      <c r="A383" s="278"/>
      <c r="B383" s="250">
        <v>31</v>
      </c>
      <c r="C383" s="278" t="s">
        <v>263</v>
      </c>
      <c r="D383" s="251">
        <f>D384+D385+D386</f>
        <v>0</v>
      </c>
      <c r="E383" s="251">
        <f>E384+E385+E386</f>
        <v>0</v>
      </c>
      <c r="F383" s="207">
        <f t="shared" si="33"/>
        <v>14823.92</v>
      </c>
      <c r="G383" s="251">
        <f>G384+G385+G386</f>
        <v>14823.92</v>
      </c>
      <c r="H383" s="294">
        <v>0</v>
      </c>
      <c r="I383" s="294">
        <v>0</v>
      </c>
      <c r="J383" s="135">
        <v>0</v>
      </c>
    </row>
    <row r="384" spans="1:10" ht="12.75">
      <c r="A384" s="278"/>
      <c r="B384" s="250">
        <v>311</v>
      </c>
      <c r="C384" s="278" t="s">
        <v>264</v>
      </c>
      <c r="D384" s="251">
        <v>0</v>
      </c>
      <c r="E384" s="251">
        <v>0</v>
      </c>
      <c r="F384" s="207">
        <f t="shared" si="33"/>
        <v>10317.97</v>
      </c>
      <c r="G384" s="252">
        <v>10317.97</v>
      </c>
      <c r="H384" s="294"/>
      <c r="I384" s="294"/>
      <c r="J384" s="135">
        <v>0</v>
      </c>
    </row>
    <row r="385" spans="1:10" ht="12.75">
      <c r="A385" s="278"/>
      <c r="B385" s="250">
        <v>312</v>
      </c>
      <c r="C385" s="278" t="s">
        <v>265</v>
      </c>
      <c r="D385" s="251">
        <v>0</v>
      </c>
      <c r="E385" s="251">
        <v>0</v>
      </c>
      <c r="F385" s="207">
        <f t="shared" si="33"/>
        <v>2803.03</v>
      </c>
      <c r="G385" s="252">
        <v>2803.03</v>
      </c>
      <c r="H385" s="294"/>
      <c r="I385" s="294"/>
      <c r="J385" s="135">
        <v>0</v>
      </c>
    </row>
    <row r="386" spans="1:10" ht="12.75">
      <c r="A386" s="278"/>
      <c r="B386" s="250">
        <v>313</v>
      </c>
      <c r="C386" s="278" t="s">
        <v>266</v>
      </c>
      <c r="D386" s="251">
        <v>0</v>
      </c>
      <c r="E386" s="251">
        <v>0</v>
      </c>
      <c r="F386" s="207">
        <f t="shared" si="33"/>
        <v>1702.92</v>
      </c>
      <c r="G386" s="252">
        <v>1702.92</v>
      </c>
      <c r="H386" s="294"/>
      <c r="I386" s="294"/>
      <c r="J386" s="135">
        <v>0</v>
      </c>
    </row>
    <row r="387" spans="1:10" ht="12.75">
      <c r="A387" s="278"/>
      <c r="B387" s="250">
        <v>32</v>
      </c>
      <c r="C387" s="278" t="s">
        <v>385</v>
      </c>
      <c r="D387" s="251">
        <f>D388</f>
        <v>0</v>
      </c>
      <c r="E387" s="251">
        <f>E388</f>
        <v>0</v>
      </c>
      <c r="F387" s="207">
        <f t="shared" si="33"/>
        <v>2271.08</v>
      </c>
      <c r="G387" s="251">
        <f>G388</f>
        <v>2271.08</v>
      </c>
      <c r="H387" s="294">
        <v>0</v>
      </c>
      <c r="I387" s="294">
        <v>0</v>
      </c>
      <c r="J387" s="135">
        <v>0</v>
      </c>
    </row>
    <row r="388" spans="1:10" ht="12.75">
      <c r="A388" s="278"/>
      <c r="B388" s="250">
        <v>321</v>
      </c>
      <c r="C388" s="278" t="s">
        <v>239</v>
      </c>
      <c r="D388" s="251">
        <v>0</v>
      </c>
      <c r="E388" s="251">
        <v>0</v>
      </c>
      <c r="F388" s="207">
        <f t="shared" si="33"/>
        <v>2271.08</v>
      </c>
      <c r="G388" s="252">
        <v>2271.08</v>
      </c>
      <c r="H388" s="294"/>
      <c r="I388" s="294"/>
      <c r="J388" s="135">
        <v>0</v>
      </c>
    </row>
    <row r="390" spans="1:10" ht="12.75">
      <c r="A390" s="362" t="s">
        <v>390</v>
      </c>
      <c r="B390" s="362"/>
      <c r="C390" s="362"/>
      <c r="H390" s="362" t="s">
        <v>68</v>
      </c>
      <c r="I390" s="362"/>
      <c r="J390" s="362"/>
    </row>
    <row r="391" spans="8:10" ht="12.75">
      <c r="H391" s="362" t="s">
        <v>144</v>
      </c>
      <c r="I391" s="362"/>
      <c r="J391" s="362"/>
    </row>
  </sheetData>
  <sheetProtection/>
  <mergeCells count="6">
    <mergeCell ref="A9:B9"/>
    <mergeCell ref="B16:C16"/>
    <mergeCell ref="A98:E98"/>
    <mergeCell ref="A390:C390"/>
    <mergeCell ref="H390:J390"/>
    <mergeCell ref="H391:J39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Faraguna</dc:creator>
  <cp:keywords/>
  <dc:description/>
  <cp:lastModifiedBy>HP Inc.</cp:lastModifiedBy>
  <cp:lastPrinted>2023-01-03T11:43:26Z</cp:lastPrinted>
  <dcterms:created xsi:type="dcterms:W3CDTF">2020-10-08T11:33:17Z</dcterms:created>
  <dcterms:modified xsi:type="dcterms:W3CDTF">2023-01-03T11:43:52Z</dcterms:modified>
  <cp:category/>
  <cp:version/>
  <cp:contentType/>
  <cp:contentStatus/>
</cp:coreProperties>
</file>