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IZVRŠENJE FINANCIJSKOG PLANA I OBRAZLOŽENJE REALIZACIJE FI\IZVRŠENJE FINA. PLANA ZA 1-12-2024\Šk. odbor-izvršenje 2024.g\"/>
    </mc:Choice>
  </mc:AlternateContent>
  <bookViews>
    <workbookView xWindow="0" yWindow="0" windowWidth="28800" windowHeight="12435"/>
  </bookViews>
  <sheets>
    <sheet name="sazetak" sheetId="1" r:id="rId1"/>
    <sheet name="opći dio -prihodi i rashodi" sheetId="2" r:id="rId2"/>
    <sheet name="RAS-FUNKCIJSKI" sheetId="6" r:id="rId3"/>
    <sheet name="Izvori financiranja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8" l="1"/>
  <c r="S36" i="8"/>
  <c r="T18" i="8"/>
  <c r="S18" i="8"/>
  <c r="T57" i="8"/>
  <c r="T56" i="8"/>
  <c r="T55" i="8"/>
  <c r="T51" i="8"/>
  <c r="T50" i="8"/>
  <c r="T49" i="8"/>
  <c r="T48" i="8"/>
  <c r="T47" i="8"/>
  <c r="T44" i="8"/>
  <c r="T43" i="8"/>
  <c r="T42" i="8"/>
  <c r="T41" i="8"/>
  <c r="T38" i="8"/>
  <c r="T37" i="8"/>
  <c r="T33" i="8"/>
  <c r="T32" i="8"/>
  <c r="T31" i="8"/>
  <c r="T30" i="8"/>
  <c r="T29" i="8"/>
  <c r="T27" i="8"/>
  <c r="T26" i="8"/>
  <c r="T25" i="8"/>
  <c r="T24" i="8"/>
  <c r="T23" i="8"/>
  <c r="T20" i="8"/>
  <c r="T19" i="8"/>
  <c r="S57" i="8"/>
  <c r="S56" i="8"/>
  <c r="S55" i="8"/>
  <c r="S52" i="8"/>
  <c r="S51" i="8"/>
  <c r="S50" i="8"/>
  <c r="S49" i="8"/>
  <c r="S48" i="8"/>
  <c r="S47" i="8"/>
  <c r="S44" i="8"/>
  <c r="S43" i="8"/>
  <c r="S42" i="8"/>
  <c r="S41" i="8"/>
  <c r="S40" i="8"/>
  <c r="S39" i="8"/>
  <c r="S38" i="8"/>
  <c r="S37" i="8"/>
  <c r="S34" i="8"/>
  <c r="S33" i="8"/>
  <c r="S32" i="8"/>
  <c r="S31" i="8"/>
  <c r="S30" i="8"/>
  <c r="S29" i="8"/>
  <c r="S26" i="8"/>
  <c r="S25" i="8"/>
  <c r="S24" i="8"/>
  <c r="S23" i="8"/>
  <c r="S22" i="8"/>
  <c r="S21" i="8"/>
  <c r="S20" i="8"/>
  <c r="S19" i="8"/>
  <c r="M36" i="8" l="1"/>
  <c r="M18" i="8" l="1"/>
  <c r="R18" i="8" l="1"/>
  <c r="R36" i="8"/>
  <c r="P19" i="8"/>
  <c r="P18" i="8" s="1"/>
  <c r="P37" i="8"/>
  <c r="P36" i="8" s="1"/>
  <c r="K36" i="8"/>
  <c r="B11" i="6" l="1"/>
  <c r="B41" i="1" l="1"/>
  <c r="B40" i="1"/>
  <c r="B42" i="1" s="1"/>
  <c r="B38" i="1"/>
  <c r="B36" i="1"/>
  <c r="B15" i="1"/>
  <c r="G137" i="2"/>
  <c r="G136" i="2"/>
  <c r="F137" i="2"/>
  <c r="F136" i="2"/>
  <c r="E122" i="2"/>
  <c r="E119" i="2" s="1"/>
  <c r="E80" i="2"/>
  <c r="D114" i="2"/>
  <c r="D55" i="2"/>
  <c r="C130" i="2"/>
  <c r="C122" i="2"/>
  <c r="C109" i="2"/>
  <c r="C108" i="2" s="1"/>
  <c r="C106" i="2"/>
  <c r="C103" i="2" s="1"/>
  <c r="C100" i="2"/>
  <c r="C99" i="2" s="1"/>
  <c r="C92" i="2"/>
  <c r="C80" i="2"/>
  <c r="C73" i="2"/>
  <c r="C68" i="2"/>
  <c r="C63" i="2"/>
  <c r="C61" i="2"/>
  <c r="C57" i="2"/>
  <c r="F129" i="2"/>
  <c r="F123" i="2"/>
  <c r="F110" i="2"/>
  <c r="E109" i="2"/>
  <c r="E106" i="2"/>
  <c r="E103" i="2" s="1"/>
  <c r="E100" i="2"/>
  <c r="E99" i="2" s="1"/>
  <c r="F98" i="2"/>
  <c r="F96" i="2"/>
  <c r="F95" i="2"/>
  <c r="F93" i="2"/>
  <c r="E92" i="2"/>
  <c r="F89" i="2"/>
  <c r="F88" i="2"/>
  <c r="F87" i="2"/>
  <c r="F86" i="2"/>
  <c r="F84" i="2"/>
  <c r="F82" i="2"/>
  <c r="F81" i="2"/>
  <c r="F79" i="2"/>
  <c r="F78" i="2"/>
  <c r="F77" i="2"/>
  <c r="F76" i="2"/>
  <c r="F75" i="2"/>
  <c r="F74" i="2"/>
  <c r="E73" i="2"/>
  <c r="F72" i="2"/>
  <c r="F71" i="2"/>
  <c r="F70" i="2"/>
  <c r="F69" i="2"/>
  <c r="E68" i="2"/>
  <c r="E63" i="2"/>
  <c r="F63" i="2" s="1"/>
  <c r="F62" i="2"/>
  <c r="E61" i="2"/>
  <c r="F60" i="2"/>
  <c r="F59" i="2"/>
  <c r="F58" i="2"/>
  <c r="E57" i="2"/>
  <c r="E29" i="2"/>
  <c r="D9" i="2"/>
  <c r="C56" i="2" l="1"/>
  <c r="F57" i="2"/>
  <c r="C119" i="2"/>
  <c r="C114" i="2" s="1"/>
  <c r="D135" i="2"/>
  <c r="F80" i="2"/>
  <c r="C67" i="2"/>
  <c r="G119" i="2"/>
  <c r="E114" i="2"/>
  <c r="F61" i="2"/>
  <c r="F100" i="2"/>
  <c r="F122" i="2"/>
  <c r="F99" i="2"/>
  <c r="F109" i="2"/>
  <c r="E108" i="2"/>
  <c r="G99" i="2"/>
  <c r="F92" i="2"/>
  <c r="E67" i="2"/>
  <c r="G67" i="2" s="1"/>
  <c r="C55" i="2"/>
  <c r="F68" i="2"/>
  <c r="E56" i="2"/>
  <c r="C35" i="2"/>
  <c r="C34" i="2"/>
  <c r="C31" i="2"/>
  <c r="C28" i="2" s="1"/>
  <c r="C26" i="2"/>
  <c r="C25" i="2" s="1"/>
  <c r="C16" i="2"/>
  <c r="C13" i="2"/>
  <c r="C135" i="2" l="1"/>
  <c r="F119" i="2"/>
  <c r="F108" i="2"/>
  <c r="G108" i="2"/>
  <c r="F67" i="2"/>
  <c r="E55" i="2"/>
  <c r="G56" i="2"/>
  <c r="F56" i="2"/>
  <c r="F114" i="2"/>
  <c r="G114" i="2"/>
  <c r="C10" i="2"/>
  <c r="C9" i="2" s="1"/>
  <c r="C53" i="2" s="1"/>
  <c r="G55" i="2" l="1"/>
  <c r="F55" i="2"/>
  <c r="E135" i="2"/>
  <c r="G135" i="2" l="1"/>
  <c r="F135" i="2"/>
  <c r="E34" i="2" l="1"/>
  <c r="E35" i="2"/>
  <c r="E31" i="2"/>
  <c r="E28" i="2" s="1"/>
  <c r="E26" i="2"/>
  <c r="E25" i="2" s="1"/>
  <c r="E16" i="2"/>
  <c r="E13" i="2"/>
  <c r="E10" i="2" s="1"/>
  <c r="E9" i="2" l="1"/>
  <c r="F16" i="1" l="1"/>
  <c r="F14" i="1"/>
  <c r="F13" i="1"/>
  <c r="F12" i="1"/>
  <c r="F10" i="1"/>
  <c r="C11" i="6" l="1"/>
  <c r="G34" i="2" l="1"/>
  <c r="G28" i="2"/>
  <c r="G25" i="2"/>
  <c r="G10" i="2"/>
  <c r="F9" i="2"/>
  <c r="E53" i="2" l="1"/>
  <c r="D38" i="2"/>
  <c r="G9" i="2"/>
  <c r="D53" i="2" l="1"/>
  <c r="F53" i="2"/>
  <c r="G53" i="2"/>
  <c r="F38" i="2"/>
  <c r="F13" i="2"/>
  <c r="F14" i="2"/>
  <c r="F15" i="2"/>
  <c r="F16" i="2"/>
  <c r="F17" i="2"/>
  <c r="F25" i="2"/>
  <c r="F26" i="2"/>
  <c r="F27" i="2"/>
  <c r="F28" i="2"/>
  <c r="F31" i="2"/>
  <c r="F32" i="2"/>
  <c r="F34" i="2"/>
  <c r="F35" i="2"/>
  <c r="F36" i="2"/>
  <c r="F37" i="2"/>
  <c r="F41" i="2"/>
  <c r="F42" i="2"/>
  <c r="F10" i="2"/>
  <c r="F13" i="6" l="1"/>
  <c r="E13" i="6"/>
  <c r="F12" i="6"/>
  <c r="E12" i="6"/>
  <c r="E11" i="6" l="1"/>
  <c r="F11" i="6"/>
  <c r="F31" i="1" l="1"/>
  <c r="D41" i="1" l="1"/>
  <c r="C41" i="1"/>
  <c r="D38" i="1"/>
  <c r="C38" i="1"/>
  <c r="E27" i="1"/>
  <c r="D24" i="1"/>
  <c r="C24" i="1"/>
  <c r="B24" i="1"/>
  <c r="D15" i="1"/>
  <c r="C15" i="1"/>
  <c r="E14" i="1"/>
  <c r="E13" i="1"/>
  <c r="C36" i="1"/>
  <c r="E11" i="1"/>
  <c r="E10" i="1"/>
  <c r="F36" i="1" l="1"/>
  <c r="C40" i="1"/>
  <c r="F15" i="1"/>
  <c r="C39" i="1"/>
  <c r="F39" i="1" s="1"/>
  <c r="E16" i="1"/>
  <c r="E37" i="1"/>
  <c r="E31" i="1"/>
  <c r="D40" i="1"/>
  <c r="E15" i="1"/>
  <c r="E12" i="1"/>
  <c r="C42" i="1" l="1"/>
  <c r="F40" i="1"/>
  <c r="E39" i="1"/>
  <c r="E36" i="1"/>
  <c r="E40" i="1"/>
  <c r="D42" i="1"/>
  <c r="F42" i="1" l="1"/>
  <c r="E42" i="1"/>
</calcChain>
</file>

<file path=xl/sharedStrings.xml><?xml version="1.0" encoding="utf-8"?>
<sst xmlns="http://schemas.openxmlformats.org/spreadsheetml/2006/main" count="338" uniqueCount="262">
  <si>
    <t>Indeks</t>
  </si>
  <si>
    <t>OPIS</t>
  </si>
  <si>
    <t>6=5/2*100</t>
  </si>
  <si>
    <t>7=5/4*100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</si>
  <si>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</si>
  <si>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</si>
  <si>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</si>
  <si>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</si>
  <si>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</si>
  <si>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UKUPNO RASHODI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</si>
  <si>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</si>
  <si>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</si>
  <si>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</si>
  <si>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</si>
  <si>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</si>
  <si>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C. RASPOLOŽIVA SREDSTVA IZ PRETHODNE GODINE</t>
  </si>
  <si>
    <t>VIŠAK / MANJAK IZ PRETHODNE GODINE KOJI ĆE SE POKRITI U TEKUĆOJ GODINI</t>
  </si>
  <si>
    <t>D. INFORMACIJA O UKUPNOM VIŠKU/MANJKU DONESENOM IZ PRETHODNE GODINE</t>
  </si>
  <si>
    <t>UKUPAN DONOS VIŠKA / MANJKA IZ PRETHODNE GODINE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</si>
  <si>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</si>
  <si>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</si>
  <si>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</si>
  <si>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</si>
  <si>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</si>
  <si>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</si>
  <si>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</si>
  <si>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</si>
  <si>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 xml:space="preserve">Račun prihoda/
primitka </t>
  </si>
  <si>
    <t>Naziv računa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</si>
  <si>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</si>
  <si>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</si>
  <si>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</si>
  <si>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</si>
  <si>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</si>
  <si>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</si>
  <si>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</si>
  <si>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EU sredstava </t>
  </si>
  <si>
    <t>Tekuće pomoćći temeljem prijenosa EU sredstava</t>
  </si>
  <si>
    <t>Prihodi od imovine</t>
  </si>
  <si>
    <t>Prihodi od financijske imovine - kamate a vista</t>
  </si>
  <si>
    <t>Kamate na oročena sredstva</t>
  </si>
  <si>
    <t>Prihodi od nefinancijske imovine - najam</t>
  </si>
  <si>
    <t>Prihodi od zakupa i iznajmljivanja imovine</t>
  </si>
  <si>
    <t>Prihodi od administrativnih pristojbi i po posebnim propisima</t>
  </si>
  <si>
    <t>Prihodi po posebnim propisima</t>
  </si>
  <si>
    <t>Sufinanciranje cijene usluge, participacije i slično</t>
  </si>
  <si>
    <t>Prihodi od prodaje proizvoda i robe te pruženih usluga i prihodi od donacija</t>
  </si>
  <si>
    <t>Prihodi od prodaje robe i pruženih usluga</t>
  </si>
  <si>
    <t>Prihodi od pruženih usluga - najam</t>
  </si>
  <si>
    <t>Donacije od pravnih i fizičkih osoba izvan općeg proračuna</t>
  </si>
  <si>
    <t>Tekuće donacije  od pravnih i fizičkih osoba izvan općeg proračuna</t>
  </si>
  <si>
    <t>Kapitalne donacije od pravnih i fizičkih osoba izvan općeg proračuna</t>
  </si>
  <si>
    <t>Prihodi iz nadležnog proračuna i od HZZO-a temeljem ugovornih obveza</t>
  </si>
  <si>
    <t>Prihodi iz proračuna za financiranje redovne djelatnosti</t>
  </si>
  <si>
    <t>Prihodi iz nadležnog proračuna za financiranje rashoda poslovanja</t>
  </si>
  <si>
    <t>Prihodi iz nadležnog proračuna za financiranje rashoda za nabavu nefinancijske imovine</t>
  </si>
  <si>
    <t>Prihodi od prodaje nefinancijske imovine</t>
  </si>
  <si>
    <t>Prihodi od prodaje neproizvedene dugotrajne imovine</t>
  </si>
  <si>
    <t>Prihodi od prodaje materijalne imovine-prirodnih bogatstava</t>
  </si>
  <si>
    <t>Prihodi od prodaje proizvedene dugotrajne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</si>
  <si>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</si>
  <si>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</si>
  <si>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</si>
  <si>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</si>
  <si>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Primljeni povrati glavnica danih zajmova i depozita</t>
  </si>
  <si>
    <t>Primici od povrata depozita i jamčevnih pologa</t>
  </si>
  <si>
    <t>Primici od prodaje dionica i udjela u glavnici</t>
  </si>
  <si>
    <t>Primici od prodaje dionica i udjela u glavnici trg.druš.u js</t>
  </si>
  <si>
    <t>Primici od zaduživanja</t>
  </si>
  <si>
    <t>Primlj.krediti i zajmovi  od kredit.i ost.financ.inst.izv.js</t>
  </si>
  <si>
    <t xml:space="preserve">UKUPNO PRIHODI </t>
  </si>
  <si>
    <t>Opći prihodi i primici</t>
  </si>
  <si>
    <t>Vlastiti prihodi</t>
  </si>
  <si>
    <t>Donacije</t>
  </si>
  <si>
    <t>Rashodi za zaposlene</t>
  </si>
  <si>
    <t>Plaće</t>
  </si>
  <si>
    <t>Plaće za redovan rad</t>
  </si>
  <si>
    <t>Plaće za prekovremeni rad</t>
  </si>
  <si>
    <t>Plaće za posebne uvjete rada</t>
  </si>
  <si>
    <t xml:space="preserve">Ostali rashodi za zaposlene </t>
  </si>
  <si>
    <t>3121</t>
  </si>
  <si>
    <t>Doprinosi na plaće</t>
  </si>
  <si>
    <t>Doprinosi za mirovinsko osiguranje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</si>
  <si>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</si>
  <si>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</si>
  <si>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</si>
  <si>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</si>
  <si>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</si>
  <si>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</si>
  <si>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</si>
  <si>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</si>
  <si>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Stručno usavršavanje</t>
  </si>
  <si>
    <t>Ostale naknade troškova zaposlenima</t>
  </si>
  <si>
    <t>Rashodi za materijal i energiju</t>
  </si>
  <si>
    <t>3221</t>
  </si>
  <si>
    <t>Uredski materijal i ostali materijalni rashodi</t>
  </si>
  <si>
    <t>Materijal i sirovine</t>
  </si>
  <si>
    <t>3223</t>
  </si>
  <si>
    <t>Energija</t>
  </si>
  <si>
    <t>3224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</si>
  <si>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</si>
  <si>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</si>
  <si>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</si>
  <si>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</si>
  <si>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3231</t>
  </si>
  <si>
    <t>Usluge telefona, pošte i prijevoza</t>
  </si>
  <si>
    <t>3232</t>
  </si>
  <si>
    <t>Usluge tekućeg i investicijskog održavanja</t>
  </si>
  <si>
    <t>Tisak</t>
  </si>
  <si>
    <t>3234</t>
  </si>
  <si>
    <t>Komunalne usluge</t>
  </si>
  <si>
    <t>Zakupnine i najamnine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</si>
  <si>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</si>
  <si>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</si>
  <si>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</si>
  <si>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</si>
  <si>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</si>
  <si>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</si>
  <si>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 xml:space="preserve">Naknade troškova osobama izvan radnog odnosa </t>
  </si>
  <si>
    <t>Ostali nespomenuti rashodi poslovanja</t>
  </si>
  <si>
    <t>Premija osiguranja</t>
  </si>
  <si>
    <t>3293</t>
  </si>
  <si>
    <t>Reprezentacija</t>
  </si>
  <si>
    <t>Članarine i norme</t>
  </si>
  <si>
    <t>Pristojbe i naknade</t>
  </si>
  <si>
    <t>Troškovi sudskih postupaka</t>
  </si>
  <si>
    <t>3299</t>
  </si>
  <si>
    <t>Financijski rashodi</t>
  </si>
  <si>
    <t>Ostali financijski rashodi</t>
  </si>
  <si>
    <t>3431</t>
  </si>
  <si>
    <t>Bankarske usluge i usluge platnog prometa</t>
  </si>
  <si>
    <t>Zatezne kamate</t>
  </si>
  <si>
    <t>Tekuće pomoći proračunskim korisnicima dr. proračuna</t>
  </si>
  <si>
    <t>Tekući prijenosi između između prorač.korisnika istog proračuna</t>
  </si>
  <si>
    <t>Ostale naknade građanima i kućanstvima iz proračuna</t>
  </si>
  <si>
    <t>Rashodi za nabavu nefinancijske imovine</t>
  </si>
  <si>
    <t>Rashodi za nabavu neproizvedene dugotrajne imovine</t>
  </si>
  <si>
    <t>Licence</t>
  </si>
  <si>
    <t>Rashodi za nabavu proizvedene dugotrajne imovine</t>
  </si>
  <si>
    <t>Građevinski objekti</t>
  </si>
  <si>
    <t>Poslovni objekti</t>
  </si>
  <si>
    <t>Postrojenja i oprema</t>
  </si>
  <si>
    <t>4221</t>
  </si>
  <si>
    <t>Uredska oprema i namještaj</t>
  </si>
  <si>
    <t>Komunikacijska oprema</t>
  </si>
  <si>
    <t>Oprema za održavanje i zaštitu</t>
  </si>
  <si>
    <t>Medicinska i laboratorijska oprema</t>
  </si>
  <si>
    <t>Mjerni i kontrolni uređaji</t>
  </si>
  <si>
    <t>Sportska i glazbena oprema</t>
  </si>
  <si>
    <t>Uređaji,strojevi i oprema za ostale namjene</t>
  </si>
  <si>
    <t>Knjige, umjetnička djela i ostalie izložb.vrijednosti</t>
  </si>
  <si>
    <t>Knjige</t>
  </si>
  <si>
    <t>Izdaci za financijsku imovinu i otplate zajmova</t>
  </si>
  <si>
    <t>Izdaci za otplate glavnica primljenih kredita i zajmova</t>
  </si>
  <si>
    <t>Otplate gl.primlj.kred.i zajm.od kred.i ost.fin.inst.izv.js</t>
  </si>
  <si>
    <t>Pomoći</t>
  </si>
  <si>
    <t>RASHODI POSLOVANJA</t>
  </si>
  <si>
    <t>OŠ VLADIMIRA NAZORA POTPIĆAN</t>
  </si>
  <si>
    <t>Dumbrova 12, 52333 Potpićan</t>
  </si>
  <si>
    <t>Predsjednica školskog odbora:</t>
  </si>
  <si>
    <t>Marina Rade</t>
  </si>
  <si>
    <t>Ostala nematerijalna imovina</t>
  </si>
  <si>
    <t>Nematerijalna imovina</t>
  </si>
  <si>
    <t>I. OPĆI DIO</t>
  </si>
  <si>
    <t xml:space="preserve">A. RAČUN PRIHODA I RASHODA </t>
  </si>
  <si>
    <t>RASHODI PREMA FUNKCIJSKOJ KLASIFIKACIJI</t>
  </si>
  <si>
    <t>BROJČANA OZNAKA I NAZIV</t>
  </si>
  <si>
    <t>Izvršenje prethodne godine</t>
  </si>
  <si>
    <t>Plan tekuće godine</t>
  </si>
  <si>
    <t xml:space="preserve">Izvršenje tekuće godine </t>
  </si>
  <si>
    <t>5=4/2*100</t>
  </si>
  <si>
    <t>6=4/3*100</t>
  </si>
  <si>
    <t xml:space="preserve">UKUPNO RASHODI </t>
  </si>
  <si>
    <t>09 Obrazovanje</t>
  </si>
  <si>
    <t xml:space="preserve">091 Predškolsko i osnovno obrazovanje </t>
  </si>
  <si>
    <t>096 Dodatne usluge u obrazovanju</t>
  </si>
  <si>
    <t>Ukupni rashodi</t>
  </si>
  <si>
    <t>IZVORNI PLAN  2023</t>
  </si>
  <si>
    <t>Tekuće donacije</t>
  </si>
  <si>
    <t>Tekuće donacije u naravi</t>
  </si>
  <si>
    <t>Predsjednik školskog odbora:</t>
  </si>
  <si>
    <t>Stambeni objekti</t>
  </si>
  <si>
    <t>REZULTAT POSLOVANJA TEKUĆE GODINE</t>
  </si>
  <si>
    <t>IZVRŠENJE 01-12/2023</t>
  </si>
  <si>
    <t>OSTVARENJE PRIHODA I PRIMITAKA  OD  01-12/2024.</t>
  </si>
  <si>
    <t>IZVRŠENJE 01-12/2024</t>
  </si>
  <si>
    <t>Prijenos između proračunskih korisnika</t>
  </si>
  <si>
    <t>Tekući prijenos između proračunskih korisnika istog proračuna</t>
  </si>
  <si>
    <t>VIŠAK/MANJAK PRIHODA POSLOVANJA</t>
  </si>
  <si>
    <t>OSTVARENJE/ IZVRŠENJE          1.-12./2023.</t>
  </si>
  <si>
    <t>IZVORNI PLAN 2024</t>
  </si>
  <si>
    <t>VIŠAK / MANJAK + RASPOLOŽIVA SREDSTVA IZ PRETHODNIH GODINA -iskorišteno</t>
  </si>
  <si>
    <t>OSTVARENJE/ IZVRŠENJE              1.-12. 2024.</t>
  </si>
  <si>
    <t>Potpićan, _______2025</t>
  </si>
  <si>
    <t>OSNOVNA ŠKOLA VLADIMIRA NAZORA POTPIĆAN</t>
  </si>
  <si>
    <t>OIB: 14237019602</t>
  </si>
  <si>
    <t>Pozicija</t>
  </si>
  <si>
    <t>Šifra</t>
  </si>
  <si>
    <t>Naziv</t>
  </si>
  <si>
    <t>Planirano</t>
  </si>
  <si>
    <t>RAZDJEL: 009  UPRAVNI ODJEL ZA OBRAZOVANJE, SPORT I TEHNIČKU KULTURU</t>
  </si>
  <si>
    <t>FUN.KLASIFIKACIJA: 912 OSNOVNO OBRAZOVANJE</t>
  </si>
  <si>
    <t>GLAVA: 00902 OSNOVNOŠKOLSKE USTANOVE</t>
  </si>
  <si>
    <t>ŠIFRA ŠKOLE: 10637 OŠ VLADIMIRA NAZORA</t>
  </si>
  <si>
    <t>SVEUKUPNO PRIHODI</t>
  </si>
  <si>
    <t>Izvor 1.</t>
  </si>
  <si>
    <t>Izvor 1.1.</t>
  </si>
  <si>
    <t>Nenamjenski prihodi i primici</t>
  </si>
  <si>
    <t>Izvor 3.</t>
  </si>
  <si>
    <t>Izvor 3.2.</t>
  </si>
  <si>
    <t>Vlastiti prihodi proračunskih korisnika</t>
  </si>
  <si>
    <t>Izvor 4.</t>
  </si>
  <si>
    <t>Prihodi za posebne namjene</t>
  </si>
  <si>
    <t>Izvor 4.7.</t>
  </si>
  <si>
    <t>Prihodi za posebne namjene za proračunske korisnike</t>
  </si>
  <si>
    <t>Izvor 4.8.</t>
  </si>
  <si>
    <t>Decentralizirana sredstva</t>
  </si>
  <si>
    <t>Izvor 5.</t>
  </si>
  <si>
    <t>Izvor 5.1.</t>
  </si>
  <si>
    <t>Europska unija</t>
  </si>
  <si>
    <t>Izvor 5.2.</t>
  </si>
  <si>
    <t>Ministarstva i državne ustanove</t>
  </si>
  <si>
    <t>Izvor 5.3.</t>
  </si>
  <si>
    <t>Ministarstva i državne ustanove za proračunske korisnike</t>
  </si>
  <si>
    <t>Izvor 5.5.</t>
  </si>
  <si>
    <t>Gradovi i općine za proračunske korisnike</t>
  </si>
  <si>
    <t>Izvor 5.8.</t>
  </si>
  <si>
    <t>Ostale institucije za proračunske korisnike</t>
  </si>
  <si>
    <t>Izvor 6.</t>
  </si>
  <si>
    <t>Izvor 6.2.</t>
  </si>
  <si>
    <t>Donacije za proračunske korisnike</t>
  </si>
  <si>
    <t>Izvor 6.3.</t>
  </si>
  <si>
    <t>Donacije Zaklada "Hrvatska za djecu"</t>
  </si>
  <si>
    <t>SVEUKUPNO RASHODI</t>
  </si>
  <si>
    <t>Plan 2024</t>
  </si>
  <si>
    <t>Izvršenje 2024</t>
  </si>
  <si>
    <t>Izvor 7</t>
  </si>
  <si>
    <t>Prihod od nefinancijske imovine</t>
  </si>
  <si>
    <t>Rashod od nefinancijske imovine</t>
  </si>
  <si>
    <t>0</t>
  </si>
  <si>
    <t xml:space="preserve">IZVRŠENJE PRIHODA I RASHODA PREMA IZVORIMA FINANCIRANJA  PLANA PRORAČUNA ZA 2024.GOD. </t>
  </si>
  <si>
    <t>Izvršenje 2023</t>
  </si>
  <si>
    <t>2.</t>
  </si>
  <si>
    <t>1.</t>
  </si>
  <si>
    <t>3.</t>
  </si>
  <si>
    <t>4.</t>
  </si>
  <si>
    <t>5.</t>
  </si>
  <si>
    <t>6.</t>
  </si>
  <si>
    <t>INDEKS      5/4</t>
  </si>
  <si>
    <t>Ukupni prihodi</t>
  </si>
  <si>
    <t>INDEKS      5/3</t>
  </si>
  <si>
    <t xml:space="preserve"> IZVJEŠTAJ O IZVRŠENJU FINANCIJSKOG PLANA ZA 2024.g.</t>
  </si>
  <si>
    <t xml:space="preserve">Preneseni višak/manjak prihoda za pokriće </t>
  </si>
  <si>
    <t xml:space="preserve">             Marina Rade</t>
  </si>
  <si>
    <t>Potpićan, ________2025</t>
  </si>
  <si>
    <t>POTPIĆAN, ________2025</t>
  </si>
  <si>
    <t xml:space="preserve">A. RAČUN PRIHODA I RASHODA ZA 2024.GOD. </t>
  </si>
  <si>
    <t>SAŽETAK IZVRŠENJA PLANA PRORAČUNA ZA 2024.GOD.</t>
  </si>
  <si>
    <t>KLASA:400-01/25-01/01</t>
  </si>
  <si>
    <t>URBROJ: 2144-20-01-25-1</t>
  </si>
  <si>
    <t>KLASA: 400-01/25-01/01</t>
  </si>
  <si>
    <t>KLASA: 400-01/25-01/02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</si>
</sst>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0\ _k_n"/>
    <numFmt numFmtId="165" formatCode="[$-1041A]#,##0.00;\-\ #,##0.00"/>
    <numFmt numFmtId="166" formatCode="[$-1041A]#,##0.00;\-#,##0.00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i/>
      <sz val="11"/>
      <color rgb="FF002060"/>
      <name val="Arial"/>
      <family val="2"/>
      <charset val="238"/>
    </font>
    <font>
      <b/>
      <i/>
      <sz val="8"/>
      <color rgb="FF00206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9" tint="0.39997558519241921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240">
    <xf numFmtId="0" fontId="0" fillId="0" borderId="0" xfId="0"/>
    <xf numFmtId="164" fontId="1" fillId="0" borderId="1" xfId="0" quotePrefix="1" applyNumberFormat="1" applyFont="1" applyFill="1" applyBorder="1" applyAlignment="1">
      <alignment horizontal="center" vertical="center" readingOrder="1"/>
    </xf>
    <xf numFmtId="0" fontId="1" fillId="0" borderId="0" xfId="0" applyFont="1" applyAlignment="1">
      <alignment readingOrder="1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164" fontId="1" fillId="0" borderId="1" xfId="0" quotePrefix="1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3" fillId="0" borderId="2" xfId="0" applyFont="1" applyBorder="1" applyAlignment="1" applyProtection="1">
      <alignment horizontal="center" wrapText="1" readingOrder="1"/>
      <protection locked="0"/>
    </xf>
    <xf numFmtId="1" fontId="4" fillId="0" borderId="1" xfId="0" applyNumberFormat="1" applyFont="1" applyFill="1" applyBorder="1" applyAlignment="1">
      <alignment horizontal="center" wrapText="1" readingOrder="1"/>
    </xf>
    <xf numFmtId="1" fontId="4" fillId="0" borderId="1" xfId="0" quotePrefix="1" applyNumberFormat="1" applyFont="1" applyFill="1" applyBorder="1" applyAlignment="1">
      <alignment horizontal="center" wrapText="1" readingOrder="1"/>
    </xf>
    <xf numFmtId="164" fontId="4" fillId="0" borderId="1" xfId="0" quotePrefix="1" applyNumberFormat="1" applyFont="1" applyFill="1" applyBorder="1" applyAlignment="1">
      <alignment horizontal="center" wrapText="1" readingOrder="1"/>
    </xf>
    <xf numFmtId="164" fontId="4" fillId="0" borderId="1" xfId="0" quotePrefix="1" applyNumberFormat="1" applyFont="1" applyFill="1" applyBorder="1" applyAlignment="1">
      <alignment horizontal="center" readingOrder="1"/>
    </xf>
    <xf numFmtId="0" fontId="5" fillId="0" borderId="0" xfId="0" applyFont="1" applyAlignment="1">
      <alignment readingOrder="1"/>
    </xf>
    <xf numFmtId="0" fontId="6" fillId="0" borderId="2" xfId="0" applyFont="1" applyBorder="1" applyAlignment="1" applyProtection="1">
      <alignment wrapText="1" readingOrder="1"/>
      <protection locked="0"/>
    </xf>
    <xf numFmtId="165" fontId="6" fillId="0" borderId="2" xfId="0" applyNumberFormat="1" applyFont="1" applyBorder="1" applyAlignment="1" applyProtection="1">
      <alignment wrapText="1" readingOrder="1"/>
      <protection locked="0"/>
    </xf>
    <xf numFmtId="164" fontId="7" fillId="0" borderId="1" xfId="0" applyNumberFormat="1" applyFont="1" applyFill="1" applyBorder="1" applyAlignment="1">
      <alignment horizontal="center" wrapText="1" readingOrder="1"/>
    </xf>
    <xf numFmtId="164" fontId="7" fillId="0" borderId="1" xfId="0" applyNumberFormat="1" applyFont="1" applyFill="1" applyBorder="1" applyAlignment="1">
      <alignment horizontal="center" readingOrder="1"/>
    </xf>
    <xf numFmtId="0" fontId="7" fillId="0" borderId="0" xfId="0" applyFont="1" applyAlignment="1">
      <alignment readingOrder="1"/>
    </xf>
    <xf numFmtId="0" fontId="6" fillId="0" borderId="0" xfId="0" applyFont="1" applyAlignment="1" applyProtection="1">
      <alignment wrapText="1" readingOrder="1"/>
      <protection locked="0"/>
    </xf>
    <xf numFmtId="0" fontId="1" fillId="0" borderId="0" xfId="0" applyFont="1" applyAlignment="1" applyProtection="1">
      <alignment wrapText="1" readingOrder="1"/>
      <protection locked="0"/>
    </xf>
    <xf numFmtId="0" fontId="7" fillId="0" borderId="1" xfId="0" applyFont="1" applyBorder="1" applyAlignment="1">
      <alignment wrapText="1" readingOrder="1"/>
    </xf>
    <xf numFmtId="165" fontId="7" fillId="0" borderId="3" xfId="0" applyNumberFormat="1" applyFont="1" applyBorder="1" applyAlignment="1" applyProtection="1">
      <alignment wrapText="1" readingOrder="1"/>
      <protection locked="0"/>
    </xf>
    <xf numFmtId="165" fontId="7" fillId="0" borderId="5" xfId="0" applyNumberFormat="1" applyFont="1" applyBorder="1" applyAlignment="1" applyProtection="1">
      <alignment wrapText="1" readingOrder="1"/>
      <protection locked="0"/>
    </xf>
    <xf numFmtId="165" fontId="7" fillId="0" borderId="2" xfId="0" applyNumberFormat="1" applyFont="1" applyBorder="1" applyAlignment="1" applyProtection="1">
      <alignment wrapText="1" readingOrder="1"/>
      <protection locked="0"/>
    </xf>
    <xf numFmtId="0" fontId="8" fillId="0" borderId="0" xfId="0" applyFont="1" applyBorder="1" applyAlignment="1">
      <alignment wrapText="1" readingOrder="1"/>
    </xf>
    <xf numFmtId="165" fontId="6" fillId="0" borderId="0" xfId="0" applyNumberFormat="1" applyFont="1" applyBorder="1" applyAlignment="1" applyProtection="1">
      <alignment wrapText="1" readingOrder="1"/>
      <protection locked="0"/>
    </xf>
    <xf numFmtId="0" fontId="10" fillId="0" borderId="0" xfId="0" applyFont="1" applyFill="1" applyAlignment="1">
      <alignment vertical="center" wrapText="1"/>
    </xf>
    <xf numFmtId="3" fontId="7" fillId="0" borderId="0" xfId="0" applyNumberFormat="1" applyFont="1" applyFill="1"/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1" fontId="1" fillId="0" borderId="1" xfId="0" quotePrefix="1" applyNumberFormat="1" applyFont="1" applyFill="1" applyBorder="1" applyAlignment="1">
      <alignment horizontal="center" vertical="center"/>
    </xf>
    <xf numFmtId="164" fontId="1" fillId="0" borderId="1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quotePrefix="1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right"/>
    </xf>
    <xf numFmtId="0" fontId="10" fillId="0" borderId="8" xfId="0" applyFont="1" applyFill="1" applyBorder="1" applyAlignment="1">
      <alignment horizontal="left" vertical="center" wrapText="1"/>
    </xf>
    <xf numFmtId="3" fontId="11" fillId="0" borderId="0" xfId="0" applyNumberFormat="1" applyFont="1" applyFill="1" applyAlignment="1">
      <alignment vertic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1" fillId="2" borderId="7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4" fontId="11" fillId="0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vertical="center" wrapText="1"/>
    </xf>
    <xf numFmtId="4" fontId="10" fillId="0" borderId="8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3" fontId="11" fillId="2" borderId="1" xfId="0" quotePrefix="1" applyNumberFormat="1" applyFont="1" applyFill="1" applyBorder="1" applyAlignment="1">
      <alignment horizontal="left" vertical="center"/>
    </xf>
    <xf numFmtId="3" fontId="11" fillId="2" borderId="1" xfId="0" quotePrefix="1" applyNumberFormat="1" applyFont="1" applyFill="1" applyBorder="1" applyAlignment="1">
      <alignment vertical="center"/>
    </xf>
    <xf numFmtId="4" fontId="11" fillId="2" borderId="1" xfId="0" quotePrefix="1" applyNumberFormat="1" applyFont="1" applyFill="1" applyBorder="1" applyAlignment="1">
      <alignment horizontal="right" vertical="center"/>
    </xf>
    <xf numFmtId="3" fontId="11" fillId="0" borderId="0" xfId="0" quotePrefix="1" applyNumberFormat="1" applyFont="1" applyFill="1" applyBorder="1" applyAlignment="1">
      <alignment horizontal="left" vertical="center"/>
    </xf>
    <xf numFmtId="3" fontId="11" fillId="0" borderId="0" xfId="0" quotePrefix="1" applyNumberFormat="1" applyFont="1" applyFill="1" applyBorder="1" applyAlignment="1">
      <alignment vertical="center"/>
    </xf>
    <xf numFmtId="4" fontId="11" fillId="0" borderId="0" xfId="0" quotePrefix="1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/>
    <xf numFmtId="3" fontId="10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/>
    <xf numFmtId="3" fontId="11" fillId="0" borderId="0" xfId="0" quotePrefix="1" applyNumberFormat="1" applyFont="1" applyFill="1" applyAlignment="1">
      <alignment horizontal="left" vertical="center"/>
    </xf>
    <xf numFmtId="3" fontId="11" fillId="0" borderId="0" xfId="0" quotePrefix="1" applyNumberFormat="1" applyFont="1" applyFill="1" applyAlignment="1">
      <alignment horizontal="center" vertical="center"/>
    </xf>
    <xf numFmtId="4" fontId="11" fillId="0" borderId="0" xfId="0" quotePrefix="1" applyNumberFormat="1" applyFont="1" applyFill="1" applyAlignment="1">
      <alignment horizontal="right" vertical="center"/>
    </xf>
    <xf numFmtId="164" fontId="11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left"/>
    </xf>
    <xf numFmtId="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center" vertical="center"/>
    </xf>
    <xf numFmtId="3" fontId="11" fillId="2" borderId="1" xfId="0" applyNumberFormat="1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3" fontId="11" fillId="2" borderId="11" xfId="0" applyNumberFormat="1" applyFont="1" applyFill="1" applyBorder="1" applyAlignment="1">
      <alignment horizontal="left" vertical="center"/>
    </xf>
    <xf numFmtId="3" fontId="11" fillId="2" borderId="11" xfId="0" applyNumberFormat="1" applyFont="1" applyFill="1" applyBorder="1" applyAlignment="1">
      <alignment vertical="center"/>
    </xf>
    <xf numFmtId="0" fontId="7" fillId="0" borderId="0" xfId="0" applyFont="1" applyAlignment="1">
      <alignment horizontal="left" readingOrder="1"/>
    </xf>
    <xf numFmtId="164" fontId="7" fillId="0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 readingOrder="1"/>
    </xf>
    <xf numFmtId="43" fontId="1" fillId="0" borderId="0" xfId="3" applyFont="1" applyFill="1"/>
    <xf numFmtId="43" fontId="7" fillId="0" borderId="0" xfId="3" applyFont="1" applyFill="1"/>
    <xf numFmtId="3" fontId="16" fillId="3" borderId="12" xfId="1" applyNumberFormat="1" applyFont="1" applyFill="1" applyBorder="1" applyAlignment="1">
      <alignment horizontal="right" vertical="center"/>
    </xf>
    <xf numFmtId="43" fontId="16" fillId="0" borderId="12" xfId="3" applyFont="1" applyBorder="1" applyAlignment="1">
      <alignment horizontal="left" vertical="center"/>
    </xf>
    <xf numFmtId="43" fontId="15" fillId="3" borderId="12" xfId="3" applyFont="1" applyFill="1" applyBorder="1" applyAlignment="1">
      <alignment horizontal="left" vertical="center" wrapText="1"/>
    </xf>
    <xf numFmtId="43" fontId="15" fillId="3" borderId="12" xfId="3" applyFont="1" applyFill="1" applyBorder="1" applyAlignment="1">
      <alignment horizontal="right" vertical="center"/>
    </xf>
    <xf numFmtId="3" fontId="15" fillId="3" borderId="12" xfId="1" applyNumberFormat="1" applyFont="1" applyFill="1" applyBorder="1" applyAlignment="1">
      <alignment horizontal="right" vertical="center"/>
    </xf>
    <xf numFmtId="43" fontId="16" fillId="0" borderId="12" xfId="3" applyFont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left" vertical="center"/>
    </xf>
    <xf numFmtId="3" fontId="11" fillId="3" borderId="1" xfId="0" applyNumberFormat="1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horizontal="right" vertical="center" wrapText="1"/>
    </xf>
    <xf numFmtId="3" fontId="18" fillId="5" borderId="12" xfId="0" applyNumberFormat="1" applyFont="1" applyFill="1" applyBorder="1" applyAlignment="1">
      <alignment horizontal="center" vertical="center" wrapText="1"/>
    </xf>
    <xf numFmtId="3" fontId="17" fillId="5" borderId="12" xfId="0" applyNumberFormat="1" applyFont="1" applyFill="1" applyBorder="1" applyAlignment="1">
      <alignment horizontal="right" vertical="center" wrapText="1"/>
    </xf>
    <xf numFmtId="3" fontId="17" fillId="5" borderId="12" xfId="0" applyNumberFormat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7" fillId="3" borderId="12" xfId="1" applyFont="1" applyFill="1" applyBorder="1" applyAlignment="1">
      <alignment horizontal="center" vertical="center" wrapText="1"/>
    </xf>
    <xf numFmtId="49" fontId="16" fillId="0" borderId="12" xfId="2" applyNumberFormat="1" applyFont="1" applyBorder="1" applyAlignment="1">
      <alignment horizontal="left" vertical="center" wrapText="1"/>
    </xf>
    <xf numFmtId="49" fontId="16" fillId="3" borderId="12" xfId="1" applyNumberFormat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center" vertical="center" wrapText="1"/>
    </xf>
    <xf numFmtId="0" fontId="15" fillId="3" borderId="0" xfId="1" applyFont="1" applyFill="1" applyAlignment="1">
      <alignment vertical="center" wrapText="1"/>
    </xf>
    <xf numFmtId="3" fontId="11" fillId="6" borderId="1" xfId="0" quotePrefix="1" applyNumberFormat="1" applyFont="1" applyFill="1" applyBorder="1" applyAlignment="1">
      <alignment horizontal="left" vertical="center"/>
    </xf>
    <xf numFmtId="3" fontId="11" fillId="6" borderId="1" xfId="0" quotePrefix="1" applyNumberFormat="1" applyFont="1" applyFill="1" applyBorder="1" applyAlignment="1">
      <alignment vertical="center"/>
    </xf>
    <xf numFmtId="4" fontId="11" fillId="6" borderId="1" xfId="0" quotePrefix="1" applyNumberFormat="1" applyFont="1" applyFill="1" applyBorder="1" applyAlignment="1">
      <alignment horizontal="right" vertical="center"/>
    </xf>
    <xf numFmtId="164" fontId="11" fillId="6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 applyProtection="1">
      <alignment horizontal="center" vertical="top" readingOrder="1"/>
      <protection locked="0"/>
    </xf>
    <xf numFmtId="0" fontId="0" fillId="0" borderId="13" xfId="0" applyBorder="1"/>
    <xf numFmtId="0" fontId="21" fillId="7" borderId="10" xfId="0" applyFont="1" applyFill="1" applyBorder="1" applyAlignment="1" applyProtection="1">
      <alignment horizontal="center" vertical="top" wrapText="1" readingOrder="1"/>
      <protection locked="0"/>
    </xf>
    <xf numFmtId="0" fontId="24" fillId="0" borderId="10" xfId="0" applyFont="1" applyBorder="1" applyAlignment="1">
      <alignment horizontal="center" vertical="top" wrapText="1"/>
    </xf>
    <xf numFmtId="0" fontId="22" fillId="3" borderId="0" xfId="0" applyFont="1" applyFill="1" applyBorder="1"/>
    <xf numFmtId="0" fontId="21" fillId="8" borderId="0" xfId="0" applyFont="1" applyFill="1" applyBorder="1" applyAlignment="1" applyProtection="1">
      <alignment vertical="top" wrapText="1" readingOrder="1"/>
      <protection locked="0"/>
    </xf>
    <xf numFmtId="43" fontId="24" fillId="0" borderId="0" xfId="0" applyNumberFormat="1" applyFont="1" applyBorder="1"/>
    <xf numFmtId="49" fontId="24" fillId="0" borderId="0" xfId="0" applyNumberFormat="1" applyFont="1" applyBorder="1" applyAlignment="1">
      <alignment horizontal="center"/>
    </xf>
    <xf numFmtId="43" fontId="24" fillId="0" borderId="0" xfId="0" applyNumberFormat="1" applyFont="1" applyBorder="1" applyAlignment="1">
      <alignment vertical="top"/>
    </xf>
    <xf numFmtId="43" fontId="24" fillId="0" borderId="10" xfId="0" applyNumberFormat="1" applyFont="1" applyBorder="1"/>
    <xf numFmtId="0" fontId="0" fillId="6" borderId="14" xfId="0" applyFill="1" applyBorder="1"/>
    <xf numFmtId="43" fontId="24" fillId="6" borderId="14" xfId="0" applyNumberFormat="1" applyFont="1" applyFill="1" applyBorder="1"/>
    <xf numFmtId="43" fontId="0" fillId="6" borderId="14" xfId="0" applyNumberFormat="1" applyFill="1" applyBorder="1"/>
    <xf numFmtId="0" fontId="23" fillId="7" borderId="10" xfId="0" applyFont="1" applyFill="1" applyBorder="1" applyAlignment="1" applyProtection="1">
      <alignment horizontal="center" vertical="top" wrapText="1" readingOrder="1"/>
      <protection locked="0"/>
    </xf>
    <xf numFmtId="0" fontId="0" fillId="0" borderId="10" xfId="0" applyBorder="1" applyAlignment="1" applyProtection="1">
      <alignment vertical="top" wrapText="1"/>
      <protection locked="0"/>
    </xf>
    <xf numFmtId="166" fontId="21" fillId="8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22" fillId="3" borderId="0" xfId="0" applyFont="1" applyFill="1" applyBorder="1" applyAlignment="1">
      <alignment horizontal="center"/>
    </xf>
    <xf numFmtId="166" fontId="21" fillId="8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0" xfId="0"/>
    <xf numFmtId="166" fontId="21" fillId="8" borderId="10" xfId="0" applyNumberFormat="1" applyFont="1" applyFill="1" applyBorder="1" applyAlignment="1" applyProtection="1">
      <alignment horizontal="center" vertical="top" wrapText="1" readingOrder="1"/>
      <protection locked="0"/>
    </xf>
    <xf numFmtId="0" fontId="22" fillId="3" borderId="0" xfId="0" applyFont="1" applyFill="1" applyBorder="1" applyAlignment="1">
      <alignment horizontal="center"/>
    </xf>
    <xf numFmtId="0" fontId="21" fillId="8" borderId="10" xfId="0" applyFont="1" applyFill="1" applyBorder="1" applyAlignment="1" applyProtection="1">
      <alignment vertical="top" wrapText="1" readingOrder="1"/>
      <protection locked="0"/>
    </xf>
    <xf numFmtId="0" fontId="22" fillId="3" borderId="10" xfId="0" applyFont="1" applyFill="1" applyBorder="1"/>
    <xf numFmtId="0" fontId="22" fillId="3" borderId="10" xfId="0" applyFont="1" applyFill="1" applyBorder="1" applyAlignment="1">
      <alignment horizontal="center"/>
    </xf>
    <xf numFmtId="0" fontId="21" fillId="8" borderId="0" xfId="0" applyFont="1" applyFill="1" applyBorder="1" applyAlignment="1" applyProtection="1">
      <alignment vertical="top" wrapText="1" readingOrder="1"/>
      <protection locked="0"/>
    </xf>
    <xf numFmtId="0" fontId="22" fillId="3" borderId="0" xfId="0" applyFont="1" applyFill="1" applyBorder="1"/>
    <xf numFmtId="0" fontId="21" fillId="7" borderId="0" xfId="0" applyFont="1" applyFill="1" applyBorder="1" applyAlignment="1" applyProtection="1">
      <alignment horizontal="left"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49" fontId="24" fillId="0" borderId="10" xfId="0" applyNumberFormat="1" applyFont="1" applyBorder="1" applyAlignment="1">
      <alignment horizontal="center"/>
    </xf>
    <xf numFmtId="0" fontId="21" fillId="8" borderId="13" xfId="0" applyFont="1" applyFill="1" applyBorder="1" applyAlignment="1" applyProtection="1">
      <alignment vertical="top" wrapText="1" readingOrder="1"/>
      <protection locked="0"/>
    </xf>
    <xf numFmtId="166" fontId="21" fillId="8" borderId="13" xfId="0" applyNumberFormat="1" applyFont="1" applyFill="1" applyBorder="1" applyAlignment="1" applyProtection="1">
      <alignment horizontal="center" vertical="top" wrapText="1" readingOrder="1"/>
      <protection locked="0"/>
    </xf>
    <xf numFmtId="0" fontId="22" fillId="3" borderId="13" xfId="0" applyFont="1" applyFill="1" applyBorder="1" applyAlignment="1">
      <alignment horizontal="center"/>
    </xf>
    <xf numFmtId="43" fontId="24" fillId="0" borderId="13" xfId="0" applyNumberFormat="1" applyFont="1" applyBorder="1"/>
    <xf numFmtId="0" fontId="21" fillId="3" borderId="0" xfId="0" applyFont="1" applyFill="1" applyBorder="1" applyAlignment="1">
      <alignment horizontal="center" vertical="top"/>
    </xf>
    <xf numFmtId="166" fontId="21" fillId="8" borderId="0" xfId="0" applyNumberFormat="1" applyFont="1" applyFill="1" applyBorder="1" applyAlignment="1" applyProtection="1">
      <alignment horizontal="center" vertical="top" readingOrder="1"/>
      <protection locked="0"/>
    </xf>
    <xf numFmtId="0" fontId="21" fillId="7" borderId="0" xfId="0" applyFont="1" applyFill="1" applyBorder="1" applyAlignment="1" applyProtection="1">
      <alignment horizontal="center" vertical="top" wrapText="1" readingOrder="1"/>
      <protection locked="0"/>
    </xf>
    <xf numFmtId="0" fontId="23" fillId="7" borderId="0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24" fillId="0" borderId="0" xfId="0" applyFont="1" applyBorder="1" applyAlignment="1">
      <alignment horizontal="center" vertical="top" wrapText="1"/>
    </xf>
    <xf numFmtId="0" fontId="24" fillId="0" borderId="0" xfId="0" applyFont="1"/>
    <xf numFmtId="0" fontId="21" fillId="7" borderId="0" xfId="0" applyFont="1" applyFill="1" applyBorder="1" applyAlignment="1" applyProtection="1">
      <alignment horizontal="left" vertical="top" wrapText="1" readingOrder="1"/>
      <protection locked="0"/>
    </xf>
    <xf numFmtId="166" fontId="21" fillId="8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0" xfId="0"/>
    <xf numFmtId="0" fontId="2" fillId="0" borderId="0" xfId="0" applyFont="1" applyAlignment="1" applyProtection="1">
      <alignment horizontal="center" vertical="top" wrapText="1" readingOrder="1"/>
      <protection locked="0"/>
    </xf>
    <xf numFmtId="0" fontId="22" fillId="3" borderId="0" xfId="0" applyFont="1" applyFill="1" applyBorder="1" applyAlignment="1">
      <alignment horizontal="center"/>
    </xf>
    <xf numFmtId="0" fontId="21" fillId="8" borderId="0" xfId="0" applyFont="1" applyFill="1" applyBorder="1" applyAlignment="1" applyProtection="1">
      <alignment vertical="top" wrapText="1" readingOrder="1"/>
      <protection locked="0"/>
    </xf>
    <xf numFmtId="164" fontId="21" fillId="0" borderId="0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 applyProtection="1">
      <alignment vertical="top" wrapText="1" readingOrder="1"/>
      <protection locked="0"/>
    </xf>
    <xf numFmtId="166" fontId="25" fillId="9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26" fillId="6" borderId="0" xfId="0" applyFont="1" applyFill="1" applyBorder="1" applyAlignment="1">
      <alignment horizontal="center"/>
    </xf>
    <xf numFmtId="43" fontId="27" fillId="6" borderId="0" xfId="0" applyNumberFormat="1" applyFont="1" applyFill="1" applyBorder="1" applyAlignment="1">
      <alignment vertical="top"/>
    </xf>
    <xf numFmtId="164" fontId="25" fillId="6" borderId="0" xfId="0" applyNumberFormat="1" applyFont="1" applyFill="1" applyBorder="1" applyAlignment="1">
      <alignment horizontal="center" vertical="center" wrapText="1"/>
    </xf>
    <xf numFmtId="0" fontId="25" fillId="9" borderId="13" xfId="0" applyFont="1" applyFill="1" applyBorder="1" applyAlignment="1" applyProtection="1">
      <alignment vertical="top" wrapText="1" readingOrder="1"/>
      <protection locked="0"/>
    </xf>
    <xf numFmtId="166" fontId="25" fillId="9" borderId="13" xfId="0" applyNumberFormat="1" applyFont="1" applyFill="1" applyBorder="1" applyAlignment="1" applyProtection="1">
      <alignment horizontal="center" vertical="top" wrapText="1" readingOrder="1"/>
      <protection locked="0"/>
    </xf>
    <xf numFmtId="0" fontId="26" fillId="6" borderId="13" xfId="0" applyFont="1" applyFill="1" applyBorder="1" applyAlignment="1">
      <alignment horizontal="center"/>
    </xf>
    <xf numFmtId="43" fontId="27" fillId="6" borderId="13" xfId="0" applyNumberFormat="1" applyFont="1" applyFill="1" applyBorder="1" applyAlignment="1">
      <alignment vertical="top"/>
    </xf>
    <xf numFmtId="164" fontId="25" fillId="6" borderId="13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43" fontId="16" fillId="5" borderId="12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readingOrder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2" fillId="0" borderId="0" xfId="0" applyFont="1" applyAlignment="1" applyProtection="1">
      <alignment wrapText="1" readingOrder="1"/>
      <protection locked="0"/>
    </xf>
    <xf numFmtId="0" fontId="1" fillId="0" borderId="0" xfId="0" applyFont="1" applyAlignment="1">
      <alignment readingOrder="1"/>
    </xf>
    <xf numFmtId="0" fontId="2" fillId="0" borderId="0" xfId="0" applyFont="1" applyAlignment="1" applyProtection="1">
      <alignment horizontal="center" wrapText="1" readingOrder="1"/>
      <protection locked="0"/>
    </xf>
    <xf numFmtId="0" fontId="1" fillId="0" borderId="0" xfId="0" applyFont="1" applyBorder="1" applyAlignment="1" applyProtection="1">
      <alignment horizontal="left" wrapText="1" readingOrder="1"/>
      <protection locked="0"/>
    </xf>
    <xf numFmtId="0" fontId="1" fillId="0" borderId="4" xfId="0" applyFont="1" applyBorder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6" xfId="0" quotePrefix="1" applyNumberFormat="1" applyFont="1" applyFill="1" applyBorder="1" applyAlignment="1">
      <alignment horizontal="center" vertical="center" wrapText="1"/>
    </xf>
    <xf numFmtId="0" fontId="1" fillId="0" borderId="7" xfId="0" quotePrefix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readingOrder="1"/>
    </xf>
    <xf numFmtId="0" fontId="16" fillId="3" borderId="0" xfId="1" applyFont="1" applyFill="1" applyAlignment="1">
      <alignment horizontal="center" vertical="center" wrapText="1"/>
    </xf>
    <xf numFmtId="0" fontId="15" fillId="3" borderId="0" xfId="1" applyFont="1" applyFill="1" applyAlignment="1">
      <alignment vertical="center" wrapText="1"/>
    </xf>
    <xf numFmtId="0" fontId="15" fillId="3" borderId="0" xfId="1" applyFont="1" applyFill="1" applyAlignment="1">
      <alignment wrapText="1"/>
    </xf>
    <xf numFmtId="166" fontId="21" fillId="8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0" xfId="0"/>
    <xf numFmtId="0" fontId="25" fillId="9" borderId="0" xfId="0" applyFont="1" applyFill="1" applyBorder="1" applyAlignment="1" applyProtection="1">
      <alignment vertical="top" wrapText="1" readingOrder="1"/>
      <protection locked="0"/>
    </xf>
    <xf numFmtId="0" fontId="26" fillId="6" borderId="0" xfId="0" applyFont="1" applyFill="1" applyBorder="1"/>
    <xf numFmtId="166" fontId="25" fillId="9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26" fillId="6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21" fillId="7" borderId="10" xfId="0" applyFont="1" applyFill="1" applyBorder="1" applyAlignment="1" applyProtection="1">
      <alignment horizontal="center" vertical="top" wrapText="1" readingOrder="1"/>
      <protection locked="0"/>
    </xf>
    <xf numFmtId="0" fontId="23" fillId="7" borderId="10" xfId="0" applyFont="1" applyFill="1" applyBorder="1" applyAlignment="1" applyProtection="1">
      <alignment horizontal="center" vertical="top" wrapText="1" readingOrder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1" fillId="8" borderId="0" xfId="0" applyFont="1" applyFill="1" applyBorder="1" applyAlignment="1" applyProtection="1">
      <alignment horizontal="left" vertical="top" wrapText="1" readingOrder="1"/>
      <protection locked="0"/>
    </xf>
    <xf numFmtId="0" fontId="21" fillId="7" borderId="0" xfId="0" applyFont="1" applyFill="1" applyBorder="1" applyAlignment="1" applyProtection="1">
      <alignment horizontal="left" vertical="top" wrapText="1" readingOrder="1"/>
      <protection locked="0"/>
    </xf>
    <xf numFmtId="166" fontId="25" fillId="9" borderId="13" xfId="0" applyNumberFormat="1" applyFont="1" applyFill="1" applyBorder="1" applyAlignment="1" applyProtection="1">
      <alignment horizontal="center" vertical="top" wrapText="1" readingOrder="1"/>
      <protection locked="0"/>
    </xf>
    <xf numFmtId="0" fontId="22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8" borderId="0" xfId="0" applyFont="1" applyFill="1" applyBorder="1" applyAlignment="1" applyProtection="1">
      <alignment vertical="top" wrapText="1" readingOrder="1"/>
      <protection locked="0"/>
    </xf>
    <xf numFmtId="0" fontId="22" fillId="3" borderId="0" xfId="0" applyFont="1" applyFill="1" applyBorder="1"/>
    <xf numFmtId="0" fontId="21" fillId="8" borderId="13" xfId="0" applyFont="1" applyFill="1" applyBorder="1" applyAlignment="1" applyProtection="1">
      <alignment vertical="top" wrapText="1" readingOrder="1"/>
      <protection locked="0"/>
    </xf>
    <xf numFmtId="0" fontId="22" fillId="3" borderId="13" xfId="0" applyFont="1" applyFill="1" applyBorder="1"/>
    <xf numFmtId="166" fontId="21" fillId="8" borderId="13" xfId="0" applyNumberFormat="1" applyFont="1" applyFill="1" applyBorder="1" applyAlignment="1" applyProtection="1">
      <alignment horizontal="center" vertical="top" wrapText="1" readingOrder="1"/>
      <protection locked="0"/>
    </xf>
    <xf numFmtId="0" fontId="22" fillId="3" borderId="13" xfId="0" applyFont="1" applyFill="1" applyBorder="1" applyAlignment="1">
      <alignment horizontal="center"/>
    </xf>
    <xf numFmtId="0" fontId="21" fillId="8" borderId="10" xfId="0" applyFont="1" applyFill="1" applyBorder="1" applyAlignment="1" applyProtection="1">
      <alignment vertical="top" wrapText="1" readingOrder="1"/>
      <protection locked="0"/>
    </xf>
    <xf numFmtId="0" fontId="22" fillId="3" borderId="10" xfId="0" applyFont="1" applyFill="1" applyBorder="1"/>
    <xf numFmtId="166" fontId="21" fillId="8" borderId="10" xfId="0" applyNumberFormat="1" applyFont="1" applyFill="1" applyBorder="1" applyAlignment="1" applyProtection="1">
      <alignment horizontal="center" vertical="top" wrapText="1" readingOrder="1"/>
      <protection locked="0"/>
    </xf>
    <xf numFmtId="0" fontId="22" fillId="3" borderId="10" xfId="0" applyFont="1" applyFill="1" applyBorder="1" applyAlignment="1">
      <alignment horizontal="center"/>
    </xf>
    <xf numFmtId="0" fontId="25" fillId="9" borderId="13" xfId="0" applyFont="1" applyFill="1" applyBorder="1" applyAlignment="1" applyProtection="1">
      <alignment vertical="top" wrapText="1" readingOrder="1"/>
      <protection locked="0"/>
    </xf>
    <xf numFmtId="0" fontId="26" fillId="6" borderId="13" xfId="0" applyFont="1" applyFill="1" applyBorder="1"/>
    <xf numFmtId="0" fontId="26" fillId="6" borderId="13" xfId="0" applyFont="1" applyFill="1" applyBorder="1" applyAlignment="1">
      <alignment horizontal="center"/>
    </xf>
    <xf numFmtId="0" fontId="6" fillId="0" borderId="0" xfId="0" applyFont="1" applyAlignment="1" applyProtection="1">
      <alignment vertical="top" wrapText="1" readingOrder="1"/>
      <protection locked="0"/>
    </xf>
    <xf numFmtId="0" fontId="2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/>
    </xf>
    <xf numFmtId="0" fontId="22" fillId="3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/>
  </cellXfs>
  <cellStyles count="4">
    <cellStyle name="Normalno" xfId="0" builtinId="0"/>
    <cellStyle name="Normalno 2" xfId="1"/>
    <cellStyle name="Normalno 4" xfId="2"/>
    <cellStyle name="Zarez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Normal="100" workbookViewId="0">
      <selection activeCell="A3" sqref="A3:C3"/>
    </sheetView>
  </sheetViews>
  <sheetFormatPr defaultRowHeight="12.75" x14ac:dyDescent="0.2"/>
  <cols>
    <col min="1" max="1" width="36.85546875" style="16" customWidth="1"/>
    <col min="2" max="2" width="17.7109375" style="16" customWidth="1"/>
    <col min="3" max="3" width="21" style="16" customWidth="1"/>
    <col min="4" max="4" width="19.85546875" style="16" customWidth="1"/>
    <col min="5" max="6" width="13.140625" style="16" customWidth="1"/>
    <col min="7" max="255" width="9.140625" style="16"/>
    <col min="256" max="256" width="33.42578125" style="16" customWidth="1"/>
    <col min="257" max="259" width="15.42578125" style="16" bestFit="1" customWidth="1"/>
    <col min="260" max="260" width="15.28515625" style="16" customWidth="1"/>
    <col min="261" max="262" width="13.140625" style="16" customWidth="1"/>
    <col min="263" max="511" width="9.140625" style="16"/>
    <col min="512" max="512" width="33.42578125" style="16" customWidth="1"/>
    <col min="513" max="515" width="15.42578125" style="16" bestFit="1" customWidth="1"/>
    <col min="516" max="516" width="15.28515625" style="16" customWidth="1"/>
    <col min="517" max="518" width="13.140625" style="16" customWidth="1"/>
    <col min="519" max="767" width="9.140625" style="16"/>
    <col min="768" max="768" width="33.42578125" style="16" customWidth="1"/>
    <col min="769" max="771" width="15.42578125" style="16" bestFit="1" customWidth="1"/>
    <col min="772" max="772" width="15.28515625" style="16" customWidth="1"/>
    <col min="773" max="774" width="13.140625" style="16" customWidth="1"/>
    <col min="775" max="1023" width="9.140625" style="16"/>
    <col min="1024" max="1024" width="33.42578125" style="16" customWidth="1"/>
    <col min="1025" max="1027" width="15.42578125" style="16" bestFit="1" customWidth="1"/>
    <col min="1028" max="1028" width="15.28515625" style="16" customWidth="1"/>
    <col min="1029" max="1030" width="13.140625" style="16" customWidth="1"/>
    <col min="1031" max="1279" width="9.140625" style="16"/>
    <col min="1280" max="1280" width="33.42578125" style="16" customWidth="1"/>
    <col min="1281" max="1283" width="15.42578125" style="16" bestFit="1" customWidth="1"/>
    <col min="1284" max="1284" width="15.28515625" style="16" customWidth="1"/>
    <col min="1285" max="1286" width="13.140625" style="16" customWidth="1"/>
    <col min="1287" max="1535" width="9.140625" style="16"/>
    <col min="1536" max="1536" width="33.42578125" style="16" customWidth="1"/>
    <col min="1537" max="1539" width="15.42578125" style="16" bestFit="1" customWidth="1"/>
    <col min="1540" max="1540" width="15.28515625" style="16" customWidth="1"/>
    <col min="1541" max="1542" width="13.140625" style="16" customWidth="1"/>
    <col min="1543" max="1791" width="9.140625" style="16"/>
    <col min="1792" max="1792" width="33.42578125" style="16" customWidth="1"/>
    <col min="1793" max="1795" width="15.42578125" style="16" bestFit="1" customWidth="1"/>
    <col min="1796" max="1796" width="15.28515625" style="16" customWidth="1"/>
    <col min="1797" max="1798" width="13.140625" style="16" customWidth="1"/>
    <col min="1799" max="2047" width="9.140625" style="16"/>
    <col min="2048" max="2048" width="33.42578125" style="16" customWidth="1"/>
    <col min="2049" max="2051" width="15.42578125" style="16" bestFit="1" customWidth="1"/>
    <col min="2052" max="2052" width="15.28515625" style="16" customWidth="1"/>
    <col min="2053" max="2054" width="13.140625" style="16" customWidth="1"/>
    <col min="2055" max="2303" width="9.140625" style="16"/>
    <col min="2304" max="2304" width="33.42578125" style="16" customWidth="1"/>
    <col min="2305" max="2307" width="15.42578125" style="16" bestFit="1" customWidth="1"/>
    <col min="2308" max="2308" width="15.28515625" style="16" customWidth="1"/>
    <col min="2309" max="2310" width="13.140625" style="16" customWidth="1"/>
    <col min="2311" max="2559" width="9.140625" style="16"/>
    <col min="2560" max="2560" width="33.42578125" style="16" customWidth="1"/>
    <col min="2561" max="2563" width="15.42578125" style="16" bestFit="1" customWidth="1"/>
    <col min="2564" max="2564" width="15.28515625" style="16" customWidth="1"/>
    <col min="2565" max="2566" width="13.140625" style="16" customWidth="1"/>
    <col min="2567" max="2815" width="9.140625" style="16"/>
    <col min="2816" max="2816" width="33.42578125" style="16" customWidth="1"/>
    <col min="2817" max="2819" width="15.42578125" style="16" bestFit="1" customWidth="1"/>
    <col min="2820" max="2820" width="15.28515625" style="16" customWidth="1"/>
    <col min="2821" max="2822" width="13.140625" style="16" customWidth="1"/>
    <col min="2823" max="3071" width="9.140625" style="16"/>
    <col min="3072" max="3072" width="33.42578125" style="16" customWidth="1"/>
    <col min="3073" max="3075" width="15.42578125" style="16" bestFit="1" customWidth="1"/>
    <col min="3076" max="3076" width="15.28515625" style="16" customWidth="1"/>
    <col min="3077" max="3078" width="13.140625" style="16" customWidth="1"/>
    <col min="3079" max="3327" width="9.140625" style="16"/>
    <col min="3328" max="3328" width="33.42578125" style="16" customWidth="1"/>
    <col min="3329" max="3331" width="15.42578125" style="16" bestFit="1" customWidth="1"/>
    <col min="3332" max="3332" width="15.28515625" style="16" customWidth="1"/>
    <col min="3333" max="3334" width="13.140625" style="16" customWidth="1"/>
    <col min="3335" max="3583" width="9.140625" style="16"/>
    <col min="3584" max="3584" width="33.42578125" style="16" customWidth="1"/>
    <col min="3585" max="3587" width="15.42578125" style="16" bestFit="1" customWidth="1"/>
    <col min="3588" max="3588" width="15.28515625" style="16" customWidth="1"/>
    <col min="3589" max="3590" width="13.140625" style="16" customWidth="1"/>
    <col min="3591" max="3839" width="9.140625" style="16"/>
    <col min="3840" max="3840" width="33.42578125" style="16" customWidth="1"/>
    <col min="3841" max="3843" width="15.42578125" style="16" bestFit="1" customWidth="1"/>
    <col min="3844" max="3844" width="15.28515625" style="16" customWidth="1"/>
    <col min="3845" max="3846" width="13.140625" style="16" customWidth="1"/>
    <col min="3847" max="4095" width="9.140625" style="16"/>
    <col min="4096" max="4096" width="33.42578125" style="16" customWidth="1"/>
    <col min="4097" max="4099" width="15.42578125" style="16" bestFit="1" customWidth="1"/>
    <col min="4100" max="4100" width="15.28515625" style="16" customWidth="1"/>
    <col min="4101" max="4102" width="13.140625" style="16" customWidth="1"/>
    <col min="4103" max="4351" width="9.140625" style="16"/>
    <col min="4352" max="4352" width="33.42578125" style="16" customWidth="1"/>
    <col min="4353" max="4355" width="15.42578125" style="16" bestFit="1" customWidth="1"/>
    <col min="4356" max="4356" width="15.28515625" style="16" customWidth="1"/>
    <col min="4357" max="4358" width="13.140625" style="16" customWidth="1"/>
    <col min="4359" max="4607" width="9.140625" style="16"/>
    <col min="4608" max="4608" width="33.42578125" style="16" customWidth="1"/>
    <col min="4609" max="4611" width="15.42578125" style="16" bestFit="1" customWidth="1"/>
    <col min="4612" max="4612" width="15.28515625" style="16" customWidth="1"/>
    <col min="4613" max="4614" width="13.140625" style="16" customWidth="1"/>
    <col min="4615" max="4863" width="9.140625" style="16"/>
    <col min="4864" max="4864" width="33.42578125" style="16" customWidth="1"/>
    <col min="4865" max="4867" width="15.42578125" style="16" bestFit="1" customWidth="1"/>
    <col min="4868" max="4868" width="15.28515625" style="16" customWidth="1"/>
    <col min="4869" max="4870" width="13.140625" style="16" customWidth="1"/>
    <col min="4871" max="5119" width="9.140625" style="16"/>
    <col min="5120" max="5120" width="33.42578125" style="16" customWidth="1"/>
    <col min="5121" max="5123" width="15.42578125" style="16" bestFit="1" customWidth="1"/>
    <col min="5124" max="5124" width="15.28515625" style="16" customWidth="1"/>
    <col min="5125" max="5126" width="13.140625" style="16" customWidth="1"/>
    <col min="5127" max="5375" width="9.140625" style="16"/>
    <col min="5376" max="5376" width="33.42578125" style="16" customWidth="1"/>
    <col min="5377" max="5379" width="15.42578125" style="16" bestFit="1" customWidth="1"/>
    <col min="5380" max="5380" width="15.28515625" style="16" customWidth="1"/>
    <col min="5381" max="5382" width="13.140625" style="16" customWidth="1"/>
    <col min="5383" max="5631" width="9.140625" style="16"/>
    <col min="5632" max="5632" width="33.42578125" style="16" customWidth="1"/>
    <col min="5633" max="5635" width="15.42578125" style="16" bestFit="1" customWidth="1"/>
    <col min="5636" max="5636" width="15.28515625" style="16" customWidth="1"/>
    <col min="5637" max="5638" width="13.140625" style="16" customWidth="1"/>
    <col min="5639" max="5887" width="9.140625" style="16"/>
    <col min="5888" max="5888" width="33.42578125" style="16" customWidth="1"/>
    <col min="5889" max="5891" width="15.42578125" style="16" bestFit="1" customWidth="1"/>
    <col min="5892" max="5892" width="15.28515625" style="16" customWidth="1"/>
    <col min="5893" max="5894" width="13.140625" style="16" customWidth="1"/>
    <col min="5895" max="6143" width="9.140625" style="16"/>
    <col min="6144" max="6144" width="33.42578125" style="16" customWidth="1"/>
    <col min="6145" max="6147" width="15.42578125" style="16" bestFit="1" customWidth="1"/>
    <col min="6148" max="6148" width="15.28515625" style="16" customWidth="1"/>
    <col min="6149" max="6150" width="13.140625" style="16" customWidth="1"/>
    <col min="6151" max="6399" width="9.140625" style="16"/>
    <col min="6400" max="6400" width="33.42578125" style="16" customWidth="1"/>
    <col min="6401" max="6403" width="15.42578125" style="16" bestFit="1" customWidth="1"/>
    <col min="6404" max="6404" width="15.28515625" style="16" customWidth="1"/>
    <col min="6405" max="6406" width="13.140625" style="16" customWidth="1"/>
    <col min="6407" max="6655" width="9.140625" style="16"/>
    <col min="6656" max="6656" width="33.42578125" style="16" customWidth="1"/>
    <col min="6657" max="6659" width="15.42578125" style="16" bestFit="1" customWidth="1"/>
    <col min="6660" max="6660" width="15.28515625" style="16" customWidth="1"/>
    <col min="6661" max="6662" width="13.140625" style="16" customWidth="1"/>
    <col min="6663" max="6911" width="9.140625" style="16"/>
    <col min="6912" max="6912" width="33.42578125" style="16" customWidth="1"/>
    <col min="6913" max="6915" width="15.42578125" style="16" bestFit="1" customWidth="1"/>
    <col min="6916" max="6916" width="15.28515625" style="16" customWidth="1"/>
    <col min="6917" max="6918" width="13.140625" style="16" customWidth="1"/>
    <col min="6919" max="7167" width="9.140625" style="16"/>
    <col min="7168" max="7168" width="33.42578125" style="16" customWidth="1"/>
    <col min="7169" max="7171" width="15.42578125" style="16" bestFit="1" customWidth="1"/>
    <col min="7172" max="7172" width="15.28515625" style="16" customWidth="1"/>
    <col min="7173" max="7174" width="13.140625" style="16" customWidth="1"/>
    <col min="7175" max="7423" width="9.140625" style="16"/>
    <col min="7424" max="7424" width="33.42578125" style="16" customWidth="1"/>
    <col min="7425" max="7427" width="15.42578125" style="16" bestFit="1" customWidth="1"/>
    <col min="7428" max="7428" width="15.28515625" style="16" customWidth="1"/>
    <col min="7429" max="7430" width="13.140625" style="16" customWidth="1"/>
    <col min="7431" max="7679" width="9.140625" style="16"/>
    <col min="7680" max="7680" width="33.42578125" style="16" customWidth="1"/>
    <col min="7681" max="7683" width="15.42578125" style="16" bestFit="1" customWidth="1"/>
    <col min="7684" max="7684" width="15.28515625" style="16" customWidth="1"/>
    <col min="7685" max="7686" width="13.140625" style="16" customWidth="1"/>
    <col min="7687" max="7935" width="9.140625" style="16"/>
    <col min="7936" max="7936" width="33.42578125" style="16" customWidth="1"/>
    <col min="7937" max="7939" width="15.42578125" style="16" bestFit="1" customWidth="1"/>
    <col min="7940" max="7940" width="15.28515625" style="16" customWidth="1"/>
    <col min="7941" max="7942" width="13.140625" style="16" customWidth="1"/>
    <col min="7943" max="8191" width="9.140625" style="16"/>
    <col min="8192" max="8192" width="33.42578125" style="16" customWidth="1"/>
    <col min="8193" max="8195" width="15.42578125" style="16" bestFit="1" customWidth="1"/>
    <col min="8196" max="8196" width="15.28515625" style="16" customWidth="1"/>
    <col min="8197" max="8198" width="13.140625" style="16" customWidth="1"/>
    <col min="8199" max="8447" width="9.140625" style="16"/>
    <col min="8448" max="8448" width="33.42578125" style="16" customWidth="1"/>
    <col min="8449" max="8451" width="15.42578125" style="16" bestFit="1" customWidth="1"/>
    <col min="8452" max="8452" width="15.28515625" style="16" customWidth="1"/>
    <col min="8453" max="8454" width="13.140625" style="16" customWidth="1"/>
    <col min="8455" max="8703" width="9.140625" style="16"/>
    <col min="8704" max="8704" width="33.42578125" style="16" customWidth="1"/>
    <col min="8705" max="8707" width="15.42578125" style="16" bestFit="1" customWidth="1"/>
    <col min="8708" max="8708" width="15.28515625" style="16" customWidth="1"/>
    <col min="8709" max="8710" width="13.140625" style="16" customWidth="1"/>
    <col min="8711" max="8959" width="9.140625" style="16"/>
    <col min="8960" max="8960" width="33.42578125" style="16" customWidth="1"/>
    <col min="8961" max="8963" width="15.42578125" style="16" bestFit="1" customWidth="1"/>
    <col min="8964" max="8964" width="15.28515625" style="16" customWidth="1"/>
    <col min="8965" max="8966" width="13.140625" style="16" customWidth="1"/>
    <col min="8967" max="9215" width="9.140625" style="16"/>
    <col min="9216" max="9216" width="33.42578125" style="16" customWidth="1"/>
    <col min="9217" max="9219" width="15.42578125" style="16" bestFit="1" customWidth="1"/>
    <col min="9220" max="9220" width="15.28515625" style="16" customWidth="1"/>
    <col min="9221" max="9222" width="13.140625" style="16" customWidth="1"/>
    <col min="9223" max="9471" width="9.140625" style="16"/>
    <col min="9472" max="9472" width="33.42578125" style="16" customWidth="1"/>
    <col min="9473" max="9475" width="15.42578125" style="16" bestFit="1" customWidth="1"/>
    <col min="9476" max="9476" width="15.28515625" style="16" customWidth="1"/>
    <col min="9477" max="9478" width="13.140625" style="16" customWidth="1"/>
    <col min="9479" max="9727" width="9.140625" style="16"/>
    <col min="9728" max="9728" width="33.42578125" style="16" customWidth="1"/>
    <col min="9729" max="9731" width="15.42578125" style="16" bestFit="1" customWidth="1"/>
    <col min="9732" max="9732" width="15.28515625" style="16" customWidth="1"/>
    <col min="9733" max="9734" width="13.140625" style="16" customWidth="1"/>
    <col min="9735" max="9983" width="9.140625" style="16"/>
    <col min="9984" max="9984" width="33.42578125" style="16" customWidth="1"/>
    <col min="9985" max="9987" width="15.42578125" style="16" bestFit="1" customWidth="1"/>
    <col min="9988" max="9988" width="15.28515625" style="16" customWidth="1"/>
    <col min="9989" max="9990" width="13.140625" style="16" customWidth="1"/>
    <col min="9991" max="10239" width="9.140625" style="16"/>
    <col min="10240" max="10240" width="33.42578125" style="16" customWidth="1"/>
    <col min="10241" max="10243" width="15.42578125" style="16" bestFit="1" customWidth="1"/>
    <col min="10244" max="10244" width="15.28515625" style="16" customWidth="1"/>
    <col min="10245" max="10246" width="13.140625" style="16" customWidth="1"/>
    <col min="10247" max="10495" width="9.140625" style="16"/>
    <col min="10496" max="10496" width="33.42578125" style="16" customWidth="1"/>
    <col min="10497" max="10499" width="15.42578125" style="16" bestFit="1" customWidth="1"/>
    <col min="10500" max="10500" width="15.28515625" style="16" customWidth="1"/>
    <col min="10501" max="10502" width="13.140625" style="16" customWidth="1"/>
    <col min="10503" max="10751" width="9.140625" style="16"/>
    <col min="10752" max="10752" width="33.42578125" style="16" customWidth="1"/>
    <col min="10753" max="10755" width="15.42578125" style="16" bestFit="1" customWidth="1"/>
    <col min="10756" max="10756" width="15.28515625" style="16" customWidth="1"/>
    <col min="10757" max="10758" width="13.140625" style="16" customWidth="1"/>
    <col min="10759" max="11007" width="9.140625" style="16"/>
    <col min="11008" max="11008" width="33.42578125" style="16" customWidth="1"/>
    <col min="11009" max="11011" width="15.42578125" style="16" bestFit="1" customWidth="1"/>
    <col min="11012" max="11012" width="15.28515625" style="16" customWidth="1"/>
    <col min="11013" max="11014" width="13.140625" style="16" customWidth="1"/>
    <col min="11015" max="11263" width="9.140625" style="16"/>
    <col min="11264" max="11264" width="33.42578125" style="16" customWidth="1"/>
    <col min="11265" max="11267" width="15.42578125" style="16" bestFit="1" customWidth="1"/>
    <col min="11268" max="11268" width="15.28515625" style="16" customWidth="1"/>
    <col min="11269" max="11270" width="13.140625" style="16" customWidth="1"/>
    <col min="11271" max="11519" width="9.140625" style="16"/>
    <col min="11520" max="11520" width="33.42578125" style="16" customWidth="1"/>
    <col min="11521" max="11523" width="15.42578125" style="16" bestFit="1" customWidth="1"/>
    <col min="11524" max="11524" width="15.28515625" style="16" customWidth="1"/>
    <col min="11525" max="11526" width="13.140625" style="16" customWidth="1"/>
    <col min="11527" max="11775" width="9.140625" style="16"/>
    <col min="11776" max="11776" width="33.42578125" style="16" customWidth="1"/>
    <col min="11777" max="11779" width="15.42578125" style="16" bestFit="1" customWidth="1"/>
    <col min="11780" max="11780" width="15.28515625" style="16" customWidth="1"/>
    <col min="11781" max="11782" width="13.140625" style="16" customWidth="1"/>
    <col min="11783" max="12031" width="9.140625" style="16"/>
    <col min="12032" max="12032" width="33.42578125" style="16" customWidth="1"/>
    <col min="12033" max="12035" width="15.42578125" style="16" bestFit="1" customWidth="1"/>
    <col min="12036" max="12036" width="15.28515625" style="16" customWidth="1"/>
    <col min="12037" max="12038" width="13.140625" style="16" customWidth="1"/>
    <col min="12039" max="12287" width="9.140625" style="16"/>
    <col min="12288" max="12288" width="33.42578125" style="16" customWidth="1"/>
    <col min="12289" max="12291" width="15.42578125" style="16" bestFit="1" customWidth="1"/>
    <col min="12292" max="12292" width="15.28515625" style="16" customWidth="1"/>
    <col min="12293" max="12294" width="13.140625" style="16" customWidth="1"/>
    <col min="12295" max="12543" width="9.140625" style="16"/>
    <col min="12544" max="12544" width="33.42578125" style="16" customWidth="1"/>
    <col min="12545" max="12547" width="15.42578125" style="16" bestFit="1" customWidth="1"/>
    <col min="12548" max="12548" width="15.28515625" style="16" customWidth="1"/>
    <col min="12549" max="12550" width="13.140625" style="16" customWidth="1"/>
    <col min="12551" max="12799" width="9.140625" style="16"/>
    <col min="12800" max="12800" width="33.42578125" style="16" customWidth="1"/>
    <col min="12801" max="12803" width="15.42578125" style="16" bestFit="1" customWidth="1"/>
    <col min="12804" max="12804" width="15.28515625" style="16" customWidth="1"/>
    <col min="12805" max="12806" width="13.140625" style="16" customWidth="1"/>
    <col min="12807" max="13055" width="9.140625" style="16"/>
    <col min="13056" max="13056" width="33.42578125" style="16" customWidth="1"/>
    <col min="13057" max="13059" width="15.42578125" style="16" bestFit="1" customWidth="1"/>
    <col min="13060" max="13060" width="15.28515625" style="16" customWidth="1"/>
    <col min="13061" max="13062" width="13.140625" style="16" customWidth="1"/>
    <col min="13063" max="13311" width="9.140625" style="16"/>
    <col min="13312" max="13312" width="33.42578125" style="16" customWidth="1"/>
    <col min="13313" max="13315" width="15.42578125" style="16" bestFit="1" customWidth="1"/>
    <col min="13316" max="13316" width="15.28515625" style="16" customWidth="1"/>
    <col min="13317" max="13318" width="13.140625" style="16" customWidth="1"/>
    <col min="13319" max="13567" width="9.140625" style="16"/>
    <col min="13568" max="13568" width="33.42578125" style="16" customWidth="1"/>
    <col min="13569" max="13571" width="15.42578125" style="16" bestFit="1" customWidth="1"/>
    <col min="13572" max="13572" width="15.28515625" style="16" customWidth="1"/>
    <col min="13573" max="13574" width="13.140625" style="16" customWidth="1"/>
    <col min="13575" max="13823" width="9.140625" style="16"/>
    <col min="13824" max="13824" width="33.42578125" style="16" customWidth="1"/>
    <col min="13825" max="13827" width="15.42578125" style="16" bestFit="1" customWidth="1"/>
    <col min="13828" max="13828" width="15.28515625" style="16" customWidth="1"/>
    <col min="13829" max="13830" width="13.140625" style="16" customWidth="1"/>
    <col min="13831" max="14079" width="9.140625" style="16"/>
    <col min="14080" max="14080" width="33.42578125" style="16" customWidth="1"/>
    <col min="14081" max="14083" width="15.42578125" style="16" bestFit="1" customWidth="1"/>
    <col min="14084" max="14084" width="15.28515625" style="16" customWidth="1"/>
    <col min="14085" max="14086" width="13.140625" style="16" customWidth="1"/>
    <col min="14087" max="14335" width="9.140625" style="16"/>
    <col min="14336" max="14336" width="33.42578125" style="16" customWidth="1"/>
    <col min="14337" max="14339" width="15.42578125" style="16" bestFit="1" customWidth="1"/>
    <col min="14340" max="14340" width="15.28515625" style="16" customWidth="1"/>
    <col min="14341" max="14342" width="13.140625" style="16" customWidth="1"/>
    <col min="14343" max="14591" width="9.140625" style="16"/>
    <col min="14592" max="14592" width="33.42578125" style="16" customWidth="1"/>
    <col min="14593" max="14595" width="15.42578125" style="16" bestFit="1" customWidth="1"/>
    <col min="14596" max="14596" width="15.28515625" style="16" customWidth="1"/>
    <col min="14597" max="14598" width="13.140625" style="16" customWidth="1"/>
    <col min="14599" max="14847" width="9.140625" style="16"/>
    <col min="14848" max="14848" width="33.42578125" style="16" customWidth="1"/>
    <col min="14849" max="14851" width="15.42578125" style="16" bestFit="1" customWidth="1"/>
    <col min="14852" max="14852" width="15.28515625" style="16" customWidth="1"/>
    <col min="14853" max="14854" width="13.140625" style="16" customWidth="1"/>
    <col min="14855" max="15103" width="9.140625" style="16"/>
    <col min="15104" max="15104" width="33.42578125" style="16" customWidth="1"/>
    <col min="15105" max="15107" width="15.42578125" style="16" bestFit="1" customWidth="1"/>
    <col min="15108" max="15108" width="15.28515625" style="16" customWidth="1"/>
    <col min="15109" max="15110" width="13.140625" style="16" customWidth="1"/>
    <col min="15111" max="15359" width="9.140625" style="16"/>
    <col min="15360" max="15360" width="33.42578125" style="16" customWidth="1"/>
    <col min="15361" max="15363" width="15.42578125" style="16" bestFit="1" customWidth="1"/>
    <col min="15364" max="15364" width="15.28515625" style="16" customWidth="1"/>
    <col min="15365" max="15366" width="13.140625" style="16" customWidth="1"/>
    <col min="15367" max="15615" width="9.140625" style="16"/>
    <col min="15616" max="15616" width="33.42578125" style="16" customWidth="1"/>
    <col min="15617" max="15619" width="15.42578125" style="16" bestFit="1" customWidth="1"/>
    <col min="15620" max="15620" width="15.28515625" style="16" customWidth="1"/>
    <col min="15621" max="15622" width="13.140625" style="16" customWidth="1"/>
    <col min="15623" max="15871" width="9.140625" style="16"/>
    <col min="15872" max="15872" width="33.42578125" style="16" customWidth="1"/>
    <col min="15873" max="15875" width="15.42578125" style="16" bestFit="1" customWidth="1"/>
    <col min="15876" max="15876" width="15.28515625" style="16" customWidth="1"/>
    <col min="15877" max="15878" width="13.140625" style="16" customWidth="1"/>
    <col min="15879" max="16127" width="9.140625" style="16"/>
    <col min="16128" max="16128" width="33.42578125" style="16" customWidth="1"/>
    <col min="16129" max="16131" width="15.42578125" style="16" bestFit="1" customWidth="1"/>
    <col min="16132" max="16132" width="15.28515625" style="16" customWidth="1"/>
    <col min="16133" max="16134" width="13.140625" style="16" customWidth="1"/>
    <col min="16135" max="16384" width="9.140625" style="16"/>
  </cols>
  <sheetData>
    <row r="1" spans="1:6" x14ac:dyDescent="0.2">
      <c r="A1" s="189" t="s">
        <v>157</v>
      </c>
      <c r="B1" s="190"/>
      <c r="C1" s="190"/>
    </row>
    <row r="2" spans="1:6" x14ac:dyDescent="0.2">
      <c r="A2" s="189" t="s">
        <v>158</v>
      </c>
      <c r="B2" s="189"/>
      <c r="C2" s="189"/>
    </row>
    <row r="3" spans="1:6" ht="21.75" customHeight="1" x14ac:dyDescent="0.2">
      <c r="A3" s="190" t="s">
        <v>258</v>
      </c>
      <c r="B3" s="190"/>
      <c r="C3" s="190"/>
    </row>
    <row r="4" spans="1:6" x14ac:dyDescent="0.2">
      <c r="A4" s="234" t="s">
        <v>259</v>
      </c>
      <c r="B4" s="234"/>
      <c r="C4" s="234"/>
    </row>
    <row r="6" spans="1:6" s="2" customFormat="1" x14ac:dyDescent="0.2">
      <c r="A6" s="193" t="s">
        <v>257</v>
      </c>
      <c r="B6" s="193"/>
      <c r="C6" s="193"/>
      <c r="D6" s="193"/>
      <c r="E6" s="193"/>
      <c r="F6" s="193"/>
    </row>
    <row r="7" spans="1:6" s="2" customFormat="1" x14ac:dyDescent="0.2">
      <c r="A7" s="191" t="s">
        <v>256</v>
      </c>
      <c r="B7" s="191"/>
      <c r="C7" s="192"/>
      <c r="D7" s="192"/>
    </row>
    <row r="8" spans="1:6" s="5" customFormat="1" ht="38.25" x14ac:dyDescent="0.25">
      <c r="A8" s="3" t="s">
        <v>1</v>
      </c>
      <c r="B8" s="3" t="s">
        <v>189</v>
      </c>
      <c r="C8" s="3" t="s">
        <v>190</v>
      </c>
      <c r="D8" s="3" t="s">
        <v>192</v>
      </c>
      <c r="E8" s="4" t="s">
        <v>0</v>
      </c>
      <c r="F8" s="1" t="s">
        <v>0</v>
      </c>
    </row>
    <row r="9" spans="1:6" s="11" customFormat="1" ht="12" x14ac:dyDescent="0.2">
      <c r="A9" s="6">
        <v>1</v>
      </c>
      <c r="B9" s="7">
        <v>2</v>
      </c>
      <c r="C9" s="8">
        <v>3</v>
      </c>
      <c r="D9" s="8">
        <v>4</v>
      </c>
      <c r="E9" s="9" t="s">
        <v>170</v>
      </c>
      <c r="F9" s="10" t="s">
        <v>171</v>
      </c>
    </row>
    <row r="10" spans="1:6" x14ac:dyDescent="0.2">
      <c r="A10" s="12" t="s">
        <v>4</v>
      </c>
      <c r="B10" s="13">
        <v>1122054.6499999999</v>
      </c>
      <c r="C10" s="13">
        <v>1591499.57</v>
      </c>
      <c r="D10" s="13">
        <v>1395279.59</v>
      </c>
      <c r="E10" s="14">
        <f t="shared" ref="E10:E16" si="0">D10/B10*100</f>
        <v>124.35041287873101</v>
      </c>
      <c r="F10" s="15">
        <f t="shared" ref="F10:F16" si="1">D10/C10*100</f>
        <v>87.670748789457733</v>
      </c>
    </row>
    <row r="11" spans="1:6" ht="25.5" x14ac:dyDescent="0.2">
      <c r="A11" s="12" t="s">
        <v>5</v>
      </c>
      <c r="B11" s="13">
        <v>207.05</v>
      </c>
      <c r="C11" s="13">
        <v>0</v>
      </c>
      <c r="D11" s="13">
        <v>0</v>
      </c>
      <c r="E11" s="14">
        <f t="shared" si="0"/>
        <v>0</v>
      </c>
      <c r="F11" s="15">
        <v>0</v>
      </c>
    </row>
    <row r="12" spans="1:6" x14ac:dyDescent="0.2">
      <c r="A12" s="12" t="s">
        <v>6</v>
      </c>
      <c r="B12" s="13">
        <v>1122261.7</v>
      </c>
      <c r="C12" s="13">
        <v>1591499.57</v>
      </c>
      <c r="D12" s="13">
        <v>1395279.59</v>
      </c>
      <c r="E12" s="14">
        <f t="shared" si="0"/>
        <v>124.32747103460807</v>
      </c>
      <c r="F12" s="15">
        <f t="shared" si="1"/>
        <v>87.670748789457733</v>
      </c>
    </row>
    <row r="13" spans="1:6" x14ac:dyDescent="0.2">
      <c r="A13" s="12" t="s">
        <v>7</v>
      </c>
      <c r="B13" s="13">
        <v>1099847.19</v>
      </c>
      <c r="C13" s="13">
        <v>1563494.37</v>
      </c>
      <c r="D13" s="13">
        <v>1382164.03</v>
      </c>
      <c r="E13" s="14">
        <f t="shared" si="0"/>
        <v>125.66873312646278</v>
      </c>
      <c r="F13" s="15">
        <f t="shared" si="1"/>
        <v>88.402239017976129</v>
      </c>
    </row>
    <row r="14" spans="1:6" ht="25.5" x14ac:dyDescent="0.2">
      <c r="A14" s="12" t="s">
        <v>8</v>
      </c>
      <c r="B14" s="13">
        <v>25402.34</v>
      </c>
      <c r="C14" s="13">
        <v>29267.9</v>
      </c>
      <c r="D14" s="13">
        <v>9087.77</v>
      </c>
      <c r="E14" s="14">
        <f t="shared" si="0"/>
        <v>35.775326210105057</v>
      </c>
      <c r="F14" s="15">
        <f t="shared" si="1"/>
        <v>31.050297424823782</v>
      </c>
    </row>
    <row r="15" spans="1:6" x14ac:dyDescent="0.2">
      <c r="A15" s="12" t="s">
        <v>9</v>
      </c>
      <c r="B15" s="13">
        <f>SUM(B13:B14)</f>
        <v>1125249.53</v>
      </c>
      <c r="C15" s="13">
        <f>SUM(C13:C14)</f>
        <v>1592762.27</v>
      </c>
      <c r="D15" s="13">
        <f>SUM(D13:D14)</f>
        <v>1391251.8</v>
      </c>
      <c r="E15" s="14">
        <f t="shared" si="0"/>
        <v>123.63940289759552</v>
      </c>
      <c r="F15" s="15">
        <f t="shared" si="1"/>
        <v>87.348364925796488</v>
      </c>
    </row>
    <row r="16" spans="1:6" x14ac:dyDescent="0.2">
      <c r="A16" s="12" t="s">
        <v>10</v>
      </c>
      <c r="B16" s="13">
        <v>-2987.83</v>
      </c>
      <c r="C16" s="13">
        <v>1262.7</v>
      </c>
      <c r="D16" s="13">
        <v>4027.79</v>
      </c>
      <c r="E16" s="14">
        <f t="shared" si="0"/>
        <v>-134.80653183079357</v>
      </c>
      <c r="F16" s="15">
        <f t="shared" si="1"/>
        <v>318.98233943137717</v>
      </c>
    </row>
    <row r="17" spans="1:6" hidden="1" x14ac:dyDescent="0.2"/>
    <row r="19" spans="1:6" s="2" customFormat="1" x14ac:dyDescent="0.2">
      <c r="A19" s="191" t="s">
        <v>11</v>
      </c>
      <c r="B19" s="191"/>
      <c r="C19" s="192"/>
      <c r="D19" s="192"/>
    </row>
    <row r="20" spans="1:6" s="5" customFormat="1" ht="38.25" x14ac:dyDescent="0.25">
      <c r="A20" s="3" t="s">
        <v>1</v>
      </c>
      <c r="B20" s="3" t="s">
        <v>189</v>
      </c>
      <c r="C20" s="3" t="s">
        <v>190</v>
      </c>
      <c r="D20" s="3" t="s">
        <v>192</v>
      </c>
      <c r="E20" s="4" t="s">
        <v>0</v>
      </c>
      <c r="F20" s="1" t="s">
        <v>0</v>
      </c>
    </row>
    <row r="21" spans="1:6" s="11" customFormat="1" ht="12" x14ac:dyDescent="0.2">
      <c r="A21" s="6">
        <v>1</v>
      </c>
      <c r="B21" s="7">
        <v>2</v>
      </c>
      <c r="C21" s="8">
        <v>3</v>
      </c>
      <c r="D21" s="8">
        <v>5</v>
      </c>
      <c r="E21" s="9" t="s">
        <v>2</v>
      </c>
      <c r="F21" s="10" t="s">
        <v>3</v>
      </c>
    </row>
    <row r="22" spans="1:6" ht="25.5" x14ac:dyDescent="0.2">
      <c r="A22" s="12" t="s">
        <v>12</v>
      </c>
      <c r="B22" s="13"/>
      <c r="C22" s="13"/>
      <c r="D22" s="13"/>
      <c r="E22" s="14">
        <v>0</v>
      </c>
      <c r="F22" s="15">
        <v>0</v>
      </c>
    </row>
    <row r="23" spans="1:6" ht="25.5" x14ac:dyDescent="0.2">
      <c r="A23" s="12" t="s">
        <v>13</v>
      </c>
      <c r="B23" s="13"/>
      <c r="C23" s="13"/>
      <c r="D23" s="13"/>
      <c r="E23" s="14">
        <v>0</v>
      </c>
      <c r="F23" s="15">
        <v>0</v>
      </c>
    </row>
    <row r="24" spans="1:6" x14ac:dyDescent="0.2">
      <c r="A24" s="12" t="s">
        <v>14</v>
      </c>
      <c r="B24" s="13">
        <f>B22-B23</f>
        <v>0</v>
      </c>
      <c r="C24" s="13">
        <f>C22-C23</f>
        <v>0</v>
      </c>
      <c r="D24" s="13">
        <f>D22-D23</f>
        <v>0</v>
      </c>
      <c r="E24" s="14">
        <v>0</v>
      </c>
      <c r="F24" s="15">
        <v>0</v>
      </c>
    </row>
    <row r="25" spans="1:6" x14ac:dyDescent="0.2">
      <c r="A25" s="17"/>
      <c r="B25" s="17"/>
      <c r="C25" s="17"/>
      <c r="D25" s="17"/>
    </row>
    <row r="26" spans="1:6" s="2" customFormat="1" x14ac:dyDescent="0.2">
      <c r="A26" s="194" t="s">
        <v>15</v>
      </c>
      <c r="B26" s="194"/>
      <c r="C26" s="194"/>
      <c r="D26" s="18"/>
    </row>
    <row r="27" spans="1:6" ht="38.25" x14ac:dyDescent="0.2">
      <c r="A27" s="19" t="s">
        <v>16</v>
      </c>
      <c r="B27" s="13">
        <v>4250.53</v>
      </c>
      <c r="C27" s="13">
        <v>1262.7</v>
      </c>
      <c r="D27" s="13">
        <v>1262.72</v>
      </c>
      <c r="E27" s="14">
        <f>D27/B27*100</f>
        <v>29.707354141718799</v>
      </c>
      <c r="F27" s="15">
        <v>0</v>
      </c>
    </row>
    <row r="28" spans="1:6" ht="38.25" x14ac:dyDescent="0.2">
      <c r="A28" s="19" t="s">
        <v>191</v>
      </c>
      <c r="B28" s="20"/>
      <c r="C28" s="20"/>
      <c r="D28" s="20"/>
      <c r="E28" s="14"/>
      <c r="F28" s="15">
        <v>0</v>
      </c>
    </row>
    <row r="30" spans="1:6" s="2" customFormat="1" x14ac:dyDescent="0.2">
      <c r="A30" s="194" t="s">
        <v>17</v>
      </c>
      <c r="B30" s="194"/>
      <c r="C30" s="195"/>
      <c r="D30" s="195"/>
    </row>
    <row r="31" spans="1:6" ht="25.5" x14ac:dyDescent="0.2">
      <c r="A31" s="19" t="s">
        <v>18</v>
      </c>
      <c r="B31" s="21">
        <v>4250.55</v>
      </c>
      <c r="C31" s="21">
        <v>1262.72</v>
      </c>
      <c r="D31" s="22">
        <v>1262.72</v>
      </c>
      <c r="E31" s="14">
        <f>D31/B31*100</f>
        <v>29.707214360494522</v>
      </c>
      <c r="F31" s="15">
        <f t="shared" ref="F31" si="2">D31/C31*100</f>
        <v>100</v>
      </c>
    </row>
    <row r="32" spans="1:6" x14ac:dyDescent="0.2">
      <c r="A32" s="23"/>
      <c r="B32" s="24"/>
      <c r="C32" s="24"/>
      <c r="D32" s="24"/>
    </row>
    <row r="33" spans="1:6" s="2" customFormat="1" x14ac:dyDescent="0.2">
      <c r="A33" s="191" t="s">
        <v>19</v>
      </c>
      <c r="B33" s="191"/>
      <c r="C33" s="192"/>
      <c r="D33" s="192"/>
    </row>
    <row r="34" spans="1:6" s="5" customFormat="1" ht="38.25" x14ac:dyDescent="0.25">
      <c r="A34" s="3" t="s">
        <v>1</v>
      </c>
      <c r="B34" s="3" t="s">
        <v>189</v>
      </c>
      <c r="C34" s="3" t="s">
        <v>190</v>
      </c>
      <c r="D34" s="3" t="s">
        <v>192</v>
      </c>
      <c r="E34" s="4" t="s">
        <v>0</v>
      </c>
      <c r="F34" s="1" t="s">
        <v>0</v>
      </c>
    </row>
    <row r="35" spans="1:6" s="11" customFormat="1" ht="12" x14ac:dyDescent="0.2">
      <c r="A35" s="6">
        <v>1</v>
      </c>
      <c r="B35" s="7">
        <v>2</v>
      </c>
      <c r="C35" s="8">
        <v>3</v>
      </c>
      <c r="D35" s="8">
        <v>5</v>
      </c>
      <c r="E35" s="9" t="s">
        <v>2</v>
      </c>
      <c r="F35" s="10" t="s">
        <v>3</v>
      </c>
    </row>
    <row r="36" spans="1:6" x14ac:dyDescent="0.2">
      <c r="A36" s="12" t="s">
        <v>20</v>
      </c>
      <c r="B36" s="13">
        <f>SUM(B12)</f>
        <v>1122261.7</v>
      </c>
      <c r="C36" s="13">
        <f>SUM(C12)</f>
        <v>1591499.57</v>
      </c>
      <c r="D36" s="13">
        <v>1395279.59</v>
      </c>
      <c r="E36" s="14">
        <f>D36/B36*100</f>
        <v>124.32747103460807</v>
      </c>
      <c r="F36" s="15">
        <f t="shared" ref="F36" si="3">D36/C36*100</f>
        <v>87.670748789457733</v>
      </c>
    </row>
    <row r="37" spans="1:6" x14ac:dyDescent="0.2">
      <c r="A37" s="12" t="s">
        <v>21</v>
      </c>
      <c r="B37" s="13">
        <v>4250.55</v>
      </c>
      <c r="C37" s="13">
        <v>1262.7</v>
      </c>
      <c r="D37" s="13">
        <v>1262.72</v>
      </c>
      <c r="E37" s="14">
        <f>D37/B37*100</f>
        <v>29.707214360494522</v>
      </c>
      <c r="F37" s="15">
        <v>0</v>
      </c>
    </row>
    <row r="38" spans="1:6" ht="25.5" x14ac:dyDescent="0.2">
      <c r="A38" s="12" t="s">
        <v>22</v>
      </c>
      <c r="B38" s="13">
        <f>SUM(B22)</f>
        <v>0</v>
      </c>
      <c r="C38" s="13">
        <f>SUM(C22)</f>
        <v>0</v>
      </c>
      <c r="D38" s="13">
        <f>SUM(D22)</f>
        <v>0</v>
      </c>
      <c r="E38" s="14">
        <v>0</v>
      </c>
      <c r="F38" s="15">
        <v>0</v>
      </c>
    </row>
    <row r="39" spans="1:6" x14ac:dyDescent="0.2">
      <c r="A39" s="12" t="s">
        <v>23</v>
      </c>
      <c r="B39" s="13">
        <v>1126512.25</v>
      </c>
      <c r="C39" s="13">
        <f>SUM(C36:C38)</f>
        <v>1592762.27</v>
      </c>
      <c r="D39" s="13">
        <v>1396542.31</v>
      </c>
      <c r="E39" s="14">
        <f>D39/B39*100</f>
        <v>123.9704503879119</v>
      </c>
      <c r="F39" s="15">
        <f t="shared" ref="F39:F40" si="4">D39/C39*100</f>
        <v>87.680524350944097</v>
      </c>
    </row>
    <row r="40" spans="1:6" x14ac:dyDescent="0.2">
      <c r="A40" s="12" t="s">
        <v>24</v>
      </c>
      <c r="B40" s="13">
        <f>SUM(B15)</f>
        <v>1125249.53</v>
      </c>
      <c r="C40" s="13">
        <f>SUM(C15)</f>
        <v>1592762.27</v>
      </c>
      <c r="D40" s="13">
        <f>SUM(D15)</f>
        <v>1391251.8</v>
      </c>
      <c r="E40" s="14">
        <f>D40/B40*100</f>
        <v>123.63940289759552</v>
      </c>
      <c r="F40" s="15">
        <f t="shared" si="4"/>
        <v>87.348364925796488</v>
      </c>
    </row>
    <row r="41" spans="1:6" ht="25.5" x14ac:dyDescent="0.2">
      <c r="A41" s="12" t="s">
        <v>25</v>
      </c>
      <c r="B41" s="13">
        <f>SUM(B23)</f>
        <v>0</v>
      </c>
      <c r="C41" s="13">
        <f>SUM(C23)</f>
        <v>0</v>
      </c>
      <c r="D41" s="13">
        <f>SUM(D23)</f>
        <v>0</v>
      </c>
      <c r="E41" s="14">
        <v>0</v>
      </c>
      <c r="F41" s="15">
        <v>0</v>
      </c>
    </row>
    <row r="42" spans="1:6" x14ac:dyDescent="0.2">
      <c r="A42" s="12" t="s">
        <v>26</v>
      </c>
      <c r="B42" s="13">
        <f>SUM(B40:B41)</f>
        <v>1125249.53</v>
      </c>
      <c r="C42" s="13">
        <f>SUM(C40:C41)</f>
        <v>1592762.27</v>
      </c>
      <c r="D42" s="13">
        <f>SUM(D40:D41)</f>
        <v>1391251.8</v>
      </c>
      <c r="E42" s="14">
        <f>D42/B42*100</f>
        <v>123.63940289759552</v>
      </c>
      <c r="F42" s="15">
        <f t="shared" ref="F42" si="5">D42/C42*100</f>
        <v>87.348364925796488</v>
      </c>
    </row>
    <row r="43" spans="1:6" hidden="1" x14ac:dyDescent="0.2"/>
    <row r="45" spans="1:6" x14ac:dyDescent="0.2">
      <c r="D45" s="188" t="s">
        <v>159</v>
      </c>
      <c r="E45" s="188"/>
      <c r="F45" s="188"/>
    </row>
    <row r="46" spans="1:6" x14ac:dyDescent="0.2">
      <c r="D46" s="188" t="s">
        <v>160</v>
      </c>
      <c r="E46" s="188"/>
      <c r="F46" s="188"/>
    </row>
    <row r="47" spans="1:6" x14ac:dyDescent="0.2">
      <c r="A47" s="16" t="s">
        <v>193</v>
      </c>
    </row>
  </sheetData>
  <mergeCells count="12">
    <mergeCell ref="D46:F46"/>
    <mergeCell ref="A1:C1"/>
    <mergeCell ref="A2:C2"/>
    <mergeCell ref="A3:C3"/>
    <mergeCell ref="A4:C4"/>
    <mergeCell ref="D45:F45"/>
    <mergeCell ref="A33:D33"/>
    <mergeCell ref="A6:F6"/>
    <mergeCell ref="A7:D7"/>
    <mergeCell ref="A19:D19"/>
    <mergeCell ref="A26:C26"/>
    <mergeCell ref="A30:D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zoomScaleNormal="100" workbookViewId="0">
      <selection activeCell="C3" sqref="C3"/>
    </sheetView>
  </sheetViews>
  <sheetFormatPr defaultRowHeight="12.75" x14ac:dyDescent="0.2"/>
  <cols>
    <col min="1" max="1" width="9.28515625" style="85" customWidth="1"/>
    <col min="2" max="2" width="34" style="26" customWidth="1"/>
    <col min="3" max="4" width="15.42578125" style="86" customWidth="1"/>
    <col min="5" max="5" width="13.140625" style="86" customWidth="1"/>
    <col min="6" max="6" width="14.28515625" style="87" customWidth="1"/>
    <col min="7" max="7" width="12.140625" style="87" customWidth="1"/>
    <col min="8" max="10" width="16.5703125" style="26" customWidth="1"/>
    <col min="11" max="14" width="15.140625" style="26" customWidth="1"/>
    <col min="15" max="15" width="16.7109375" style="26" hidden="1" customWidth="1"/>
    <col min="16" max="16" width="16.42578125" style="26" hidden="1" customWidth="1"/>
    <col min="17" max="17" width="12.5703125" style="26" hidden="1" customWidth="1"/>
    <col min="18" max="18" width="15.140625" style="26" customWidth="1"/>
    <col min="19" max="255" width="9.140625" style="26"/>
    <col min="256" max="256" width="9.28515625" style="26" customWidth="1"/>
    <col min="257" max="257" width="42.28515625" style="26" customWidth="1"/>
    <col min="258" max="261" width="15.42578125" style="26" customWidth="1"/>
    <col min="262" max="263" width="14.28515625" style="26" customWidth="1"/>
    <col min="264" max="266" width="16.5703125" style="26" customWidth="1"/>
    <col min="267" max="270" width="15.140625" style="26" customWidth="1"/>
    <col min="271" max="273" width="0" style="26" hidden="1" customWidth="1"/>
    <col min="274" max="274" width="15.140625" style="26" customWidth="1"/>
    <col min="275" max="511" width="9.140625" style="26"/>
    <col min="512" max="512" width="9.28515625" style="26" customWidth="1"/>
    <col min="513" max="513" width="42.28515625" style="26" customWidth="1"/>
    <col min="514" max="517" width="15.42578125" style="26" customWidth="1"/>
    <col min="518" max="519" width="14.28515625" style="26" customWidth="1"/>
    <col min="520" max="522" width="16.5703125" style="26" customWidth="1"/>
    <col min="523" max="526" width="15.140625" style="26" customWidth="1"/>
    <col min="527" max="529" width="0" style="26" hidden="1" customWidth="1"/>
    <col min="530" max="530" width="15.140625" style="26" customWidth="1"/>
    <col min="531" max="767" width="9.140625" style="26"/>
    <col min="768" max="768" width="9.28515625" style="26" customWidth="1"/>
    <col min="769" max="769" width="42.28515625" style="26" customWidth="1"/>
    <col min="770" max="773" width="15.42578125" style="26" customWidth="1"/>
    <col min="774" max="775" width="14.28515625" style="26" customWidth="1"/>
    <col min="776" max="778" width="16.5703125" style="26" customWidth="1"/>
    <col min="779" max="782" width="15.140625" style="26" customWidth="1"/>
    <col min="783" max="785" width="0" style="26" hidden="1" customWidth="1"/>
    <col min="786" max="786" width="15.140625" style="26" customWidth="1"/>
    <col min="787" max="1023" width="9.140625" style="26"/>
    <col min="1024" max="1024" width="9.28515625" style="26" customWidth="1"/>
    <col min="1025" max="1025" width="42.28515625" style="26" customWidth="1"/>
    <col min="1026" max="1029" width="15.42578125" style="26" customWidth="1"/>
    <col min="1030" max="1031" width="14.28515625" style="26" customWidth="1"/>
    <col min="1032" max="1034" width="16.5703125" style="26" customWidth="1"/>
    <col min="1035" max="1038" width="15.140625" style="26" customWidth="1"/>
    <col min="1039" max="1041" width="0" style="26" hidden="1" customWidth="1"/>
    <col min="1042" max="1042" width="15.140625" style="26" customWidth="1"/>
    <col min="1043" max="1279" width="9.140625" style="26"/>
    <col min="1280" max="1280" width="9.28515625" style="26" customWidth="1"/>
    <col min="1281" max="1281" width="42.28515625" style="26" customWidth="1"/>
    <col min="1282" max="1285" width="15.42578125" style="26" customWidth="1"/>
    <col min="1286" max="1287" width="14.28515625" style="26" customWidth="1"/>
    <col min="1288" max="1290" width="16.5703125" style="26" customWidth="1"/>
    <col min="1291" max="1294" width="15.140625" style="26" customWidth="1"/>
    <col min="1295" max="1297" width="0" style="26" hidden="1" customWidth="1"/>
    <col min="1298" max="1298" width="15.140625" style="26" customWidth="1"/>
    <col min="1299" max="1535" width="9.140625" style="26"/>
    <col min="1536" max="1536" width="9.28515625" style="26" customWidth="1"/>
    <col min="1537" max="1537" width="42.28515625" style="26" customWidth="1"/>
    <col min="1538" max="1541" width="15.42578125" style="26" customWidth="1"/>
    <col min="1542" max="1543" width="14.28515625" style="26" customWidth="1"/>
    <col min="1544" max="1546" width="16.5703125" style="26" customWidth="1"/>
    <col min="1547" max="1550" width="15.140625" style="26" customWidth="1"/>
    <col min="1551" max="1553" width="0" style="26" hidden="1" customWidth="1"/>
    <col min="1554" max="1554" width="15.140625" style="26" customWidth="1"/>
    <col min="1555" max="1791" width="9.140625" style="26"/>
    <col min="1792" max="1792" width="9.28515625" style="26" customWidth="1"/>
    <col min="1793" max="1793" width="42.28515625" style="26" customWidth="1"/>
    <col min="1794" max="1797" width="15.42578125" style="26" customWidth="1"/>
    <col min="1798" max="1799" width="14.28515625" style="26" customWidth="1"/>
    <col min="1800" max="1802" width="16.5703125" style="26" customWidth="1"/>
    <col min="1803" max="1806" width="15.140625" style="26" customWidth="1"/>
    <col min="1807" max="1809" width="0" style="26" hidden="1" customWidth="1"/>
    <col min="1810" max="1810" width="15.140625" style="26" customWidth="1"/>
    <col min="1811" max="2047" width="9.140625" style="26"/>
    <col min="2048" max="2048" width="9.28515625" style="26" customWidth="1"/>
    <col min="2049" max="2049" width="42.28515625" style="26" customWidth="1"/>
    <col min="2050" max="2053" width="15.42578125" style="26" customWidth="1"/>
    <col min="2054" max="2055" width="14.28515625" style="26" customWidth="1"/>
    <col min="2056" max="2058" width="16.5703125" style="26" customWidth="1"/>
    <col min="2059" max="2062" width="15.140625" style="26" customWidth="1"/>
    <col min="2063" max="2065" width="0" style="26" hidden="1" customWidth="1"/>
    <col min="2066" max="2066" width="15.140625" style="26" customWidth="1"/>
    <col min="2067" max="2303" width="9.140625" style="26"/>
    <col min="2304" max="2304" width="9.28515625" style="26" customWidth="1"/>
    <col min="2305" max="2305" width="42.28515625" style="26" customWidth="1"/>
    <col min="2306" max="2309" width="15.42578125" style="26" customWidth="1"/>
    <col min="2310" max="2311" width="14.28515625" style="26" customWidth="1"/>
    <col min="2312" max="2314" width="16.5703125" style="26" customWidth="1"/>
    <col min="2315" max="2318" width="15.140625" style="26" customWidth="1"/>
    <col min="2319" max="2321" width="0" style="26" hidden="1" customWidth="1"/>
    <col min="2322" max="2322" width="15.140625" style="26" customWidth="1"/>
    <col min="2323" max="2559" width="9.140625" style="26"/>
    <col min="2560" max="2560" width="9.28515625" style="26" customWidth="1"/>
    <col min="2561" max="2561" width="42.28515625" style="26" customWidth="1"/>
    <col min="2562" max="2565" width="15.42578125" style="26" customWidth="1"/>
    <col min="2566" max="2567" width="14.28515625" style="26" customWidth="1"/>
    <col min="2568" max="2570" width="16.5703125" style="26" customWidth="1"/>
    <col min="2571" max="2574" width="15.140625" style="26" customWidth="1"/>
    <col min="2575" max="2577" width="0" style="26" hidden="1" customWidth="1"/>
    <col min="2578" max="2578" width="15.140625" style="26" customWidth="1"/>
    <col min="2579" max="2815" width="9.140625" style="26"/>
    <col min="2816" max="2816" width="9.28515625" style="26" customWidth="1"/>
    <col min="2817" max="2817" width="42.28515625" style="26" customWidth="1"/>
    <col min="2818" max="2821" width="15.42578125" style="26" customWidth="1"/>
    <col min="2822" max="2823" width="14.28515625" style="26" customWidth="1"/>
    <col min="2824" max="2826" width="16.5703125" style="26" customWidth="1"/>
    <col min="2827" max="2830" width="15.140625" style="26" customWidth="1"/>
    <col min="2831" max="2833" width="0" style="26" hidden="1" customWidth="1"/>
    <col min="2834" max="2834" width="15.140625" style="26" customWidth="1"/>
    <col min="2835" max="3071" width="9.140625" style="26"/>
    <col min="3072" max="3072" width="9.28515625" style="26" customWidth="1"/>
    <col min="3073" max="3073" width="42.28515625" style="26" customWidth="1"/>
    <col min="3074" max="3077" width="15.42578125" style="26" customWidth="1"/>
    <col min="3078" max="3079" width="14.28515625" style="26" customWidth="1"/>
    <col min="3080" max="3082" width="16.5703125" style="26" customWidth="1"/>
    <col min="3083" max="3086" width="15.140625" style="26" customWidth="1"/>
    <col min="3087" max="3089" width="0" style="26" hidden="1" customWidth="1"/>
    <col min="3090" max="3090" width="15.140625" style="26" customWidth="1"/>
    <col min="3091" max="3327" width="9.140625" style="26"/>
    <col min="3328" max="3328" width="9.28515625" style="26" customWidth="1"/>
    <col min="3329" max="3329" width="42.28515625" style="26" customWidth="1"/>
    <col min="3330" max="3333" width="15.42578125" style="26" customWidth="1"/>
    <col min="3334" max="3335" width="14.28515625" style="26" customWidth="1"/>
    <col min="3336" max="3338" width="16.5703125" style="26" customWidth="1"/>
    <col min="3339" max="3342" width="15.140625" style="26" customWidth="1"/>
    <col min="3343" max="3345" width="0" style="26" hidden="1" customWidth="1"/>
    <col min="3346" max="3346" width="15.140625" style="26" customWidth="1"/>
    <col min="3347" max="3583" width="9.140625" style="26"/>
    <col min="3584" max="3584" width="9.28515625" style="26" customWidth="1"/>
    <col min="3585" max="3585" width="42.28515625" style="26" customWidth="1"/>
    <col min="3586" max="3589" width="15.42578125" style="26" customWidth="1"/>
    <col min="3590" max="3591" width="14.28515625" style="26" customWidth="1"/>
    <col min="3592" max="3594" width="16.5703125" style="26" customWidth="1"/>
    <col min="3595" max="3598" width="15.140625" style="26" customWidth="1"/>
    <col min="3599" max="3601" width="0" style="26" hidden="1" customWidth="1"/>
    <col min="3602" max="3602" width="15.140625" style="26" customWidth="1"/>
    <col min="3603" max="3839" width="9.140625" style="26"/>
    <col min="3840" max="3840" width="9.28515625" style="26" customWidth="1"/>
    <col min="3841" max="3841" width="42.28515625" style="26" customWidth="1"/>
    <col min="3842" max="3845" width="15.42578125" style="26" customWidth="1"/>
    <col min="3846" max="3847" width="14.28515625" style="26" customWidth="1"/>
    <col min="3848" max="3850" width="16.5703125" style="26" customWidth="1"/>
    <col min="3851" max="3854" width="15.140625" style="26" customWidth="1"/>
    <col min="3855" max="3857" width="0" style="26" hidden="1" customWidth="1"/>
    <col min="3858" max="3858" width="15.140625" style="26" customWidth="1"/>
    <col min="3859" max="4095" width="9.140625" style="26"/>
    <col min="4096" max="4096" width="9.28515625" style="26" customWidth="1"/>
    <col min="4097" max="4097" width="42.28515625" style="26" customWidth="1"/>
    <col min="4098" max="4101" width="15.42578125" style="26" customWidth="1"/>
    <col min="4102" max="4103" width="14.28515625" style="26" customWidth="1"/>
    <col min="4104" max="4106" width="16.5703125" style="26" customWidth="1"/>
    <col min="4107" max="4110" width="15.140625" style="26" customWidth="1"/>
    <col min="4111" max="4113" width="0" style="26" hidden="1" customWidth="1"/>
    <col min="4114" max="4114" width="15.140625" style="26" customWidth="1"/>
    <col min="4115" max="4351" width="9.140625" style="26"/>
    <col min="4352" max="4352" width="9.28515625" style="26" customWidth="1"/>
    <col min="4353" max="4353" width="42.28515625" style="26" customWidth="1"/>
    <col min="4354" max="4357" width="15.42578125" style="26" customWidth="1"/>
    <col min="4358" max="4359" width="14.28515625" style="26" customWidth="1"/>
    <col min="4360" max="4362" width="16.5703125" style="26" customWidth="1"/>
    <col min="4363" max="4366" width="15.140625" style="26" customWidth="1"/>
    <col min="4367" max="4369" width="0" style="26" hidden="1" customWidth="1"/>
    <col min="4370" max="4370" width="15.140625" style="26" customWidth="1"/>
    <col min="4371" max="4607" width="9.140625" style="26"/>
    <col min="4608" max="4608" width="9.28515625" style="26" customWidth="1"/>
    <col min="4609" max="4609" width="42.28515625" style="26" customWidth="1"/>
    <col min="4610" max="4613" width="15.42578125" style="26" customWidth="1"/>
    <col min="4614" max="4615" width="14.28515625" style="26" customWidth="1"/>
    <col min="4616" max="4618" width="16.5703125" style="26" customWidth="1"/>
    <col min="4619" max="4622" width="15.140625" style="26" customWidth="1"/>
    <col min="4623" max="4625" width="0" style="26" hidden="1" customWidth="1"/>
    <col min="4626" max="4626" width="15.140625" style="26" customWidth="1"/>
    <col min="4627" max="4863" width="9.140625" style="26"/>
    <col min="4864" max="4864" width="9.28515625" style="26" customWidth="1"/>
    <col min="4865" max="4865" width="42.28515625" style="26" customWidth="1"/>
    <col min="4866" max="4869" width="15.42578125" style="26" customWidth="1"/>
    <col min="4870" max="4871" width="14.28515625" style="26" customWidth="1"/>
    <col min="4872" max="4874" width="16.5703125" style="26" customWidth="1"/>
    <col min="4875" max="4878" width="15.140625" style="26" customWidth="1"/>
    <col min="4879" max="4881" width="0" style="26" hidden="1" customWidth="1"/>
    <col min="4882" max="4882" width="15.140625" style="26" customWidth="1"/>
    <col min="4883" max="5119" width="9.140625" style="26"/>
    <col min="5120" max="5120" width="9.28515625" style="26" customWidth="1"/>
    <col min="5121" max="5121" width="42.28515625" style="26" customWidth="1"/>
    <col min="5122" max="5125" width="15.42578125" style="26" customWidth="1"/>
    <col min="5126" max="5127" width="14.28515625" style="26" customWidth="1"/>
    <col min="5128" max="5130" width="16.5703125" style="26" customWidth="1"/>
    <col min="5131" max="5134" width="15.140625" style="26" customWidth="1"/>
    <col min="5135" max="5137" width="0" style="26" hidden="1" customWidth="1"/>
    <col min="5138" max="5138" width="15.140625" style="26" customWidth="1"/>
    <col min="5139" max="5375" width="9.140625" style="26"/>
    <col min="5376" max="5376" width="9.28515625" style="26" customWidth="1"/>
    <col min="5377" max="5377" width="42.28515625" style="26" customWidth="1"/>
    <col min="5378" max="5381" width="15.42578125" style="26" customWidth="1"/>
    <col min="5382" max="5383" width="14.28515625" style="26" customWidth="1"/>
    <col min="5384" max="5386" width="16.5703125" style="26" customWidth="1"/>
    <col min="5387" max="5390" width="15.140625" style="26" customWidth="1"/>
    <col min="5391" max="5393" width="0" style="26" hidden="1" customWidth="1"/>
    <col min="5394" max="5394" width="15.140625" style="26" customWidth="1"/>
    <col min="5395" max="5631" width="9.140625" style="26"/>
    <col min="5632" max="5632" width="9.28515625" style="26" customWidth="1"/>
    <col min="5633" max="5633" width="42.28515625" style="26" customWidth="1"/>
    <col min="5634" max="5637" width="15.42578125" style="26" customWidth="1"/>
    <col min="5638" max="5639" width="14.28515625" style="26" customWidth="1"/>
    <col min="5640" max="5642" width="16.5703125" style="26" customWidth="1"/>
    <col min="5643" max="5646" width="15.140625" style="26" customWidth="1"/>
    <col min="5647" max="5649" width="0" style="26" hidden="1" customWidth="1"/>
    <col min="5650" max="5650" width="15.140625" style="26" customWidth="1"/>
    <col min="5651" max="5887" width="9.140625" style="26"/>
    <col min="5888" max="5888" width="9.28515625" style="26" customWidth="1"/>
    <col min="5889" max="5889" width="42.28515625" style="26" customWidth="1"/>
    <col min="5890" max="5893" width="15.42578125" style="26" customWidth="1"/>
    <col min="5894" max="5895" width="14.28515625" style="26" customWidth="1"/>
    <col min="5896" max="5898" width="16.5703125" style="26" customWidth="1"/>
    <col min="5899" max="5902" width="15.140625" style="26" customWidth="1"/>
    <col min="5903" max="5905" width="0" style="26" hidden="1" customWidth="1"/>
    <col min="5906" max="5906" width="15.140625" style="26" customWidth="1"/>
    <col min="5907" max="6143" width="9.140625" style="26"/>
    <col min="6144" max="6144" width="9.28515625" style="26" customWidth="1"/>
    <col min="6145" max="6145" width="42.28515625" style="26" customWidth="1"/>
    <col min="6146" max="6149" width="15.42578125" style="26" customWidth="1"/>
    <col min="6150" max="6151" width="14.28515625" style="26" customWidth="1"/>
    <col min="6152" max="6154" width="16.5703125" style="26" customWidth="1"/>
    <col min="6155" max="6158" width="15.140625" style="26" customWidth="1"/>
    <col min="6159" max="6161" width="0" style="26" hidden="1" customWidth="1"/>
    <col min="6162" max="6162" width="15.140625" style="26" customWidth="1"/>
    <col min="6163" max="6399" width="9.140625" style="26"/>
    <col min="6400" max="6400" width="9.28515625" style="26" customWidth="1"/>
    <col min="6401" max="6401" width="42.28515625" style="26" customWidth="1"/>
    <col min="6402" max="6405" width="15.42578125" style="26" customWidth="1"/>
    <col min="6406" max="6407" width="14.28515625" style="26" customWidth="1"/>
    <col min="6408" max="6410" width="16.5703125" style="26" customWidth="1"/>
    <col min="6411" max="6414" width="15.140625" style="26" customWidth="1"/>
    <col min="6415" max="6417" width="0" style="26" hidden="1" customWidth="1"/>
    <col min="6418" max="6418" width="15.140625" style="26" customWidth="1"/>
    <col min="6419" max="6655" width="9.140625" style="26"/>
    <col min="6656" max="6656" width="9.28515625" style="26" customWidth="1"/>
    <col min="6657" max="6657" width="42.28515625" style="26" customWidth="1"/>
    <col min="6658" max="6661" width="15.42578125" style="26" customWidth="1"/>
    <col min="6662" max="6663" width="14.28515625" style="26" customWidth="1"/>
    <col min="6664" max="6666" width="16.5703125" style="26" customWidth="1"/>
    <col min="6667" max="6670" width="15.140625" style="26" customWidth="1"/>
    <col min="6671" max="6673" width="0" style="26" hidden="1" customWidth="1"/>
    <col min="6674" max="6674" width="15.140625" style="26" customWidth="1"/>
    <col min="6675" max="6911" width="9.140625" style="26"/>
    <col min="6912" max="6912" width="9.28515625" style="26" customWidth="1"/>
    <col min="6913" max="6913" width="42.28515625" style="26" customWidth="1"/>
    <col min="6914" max="6917" width="15.42578125" style="26" customWidth="1"/>
    <col min="6918" max="6919" width="14.28515625" style="26" customWidth="1"/>
    <col min="6920" max="6922" width="16.5703125" style="26" customWidth="1"/>
    <col min="6923" max="6926" width="15.140625" style="26" customWidth="1"/>
    <col min="6927" max="6929" width="0" style="26" hidden="1" customWidth="1"/>
    <col min="6930" max="6930" width="15.140625" style="26" customWidth="1"/>
    <col min="6931" max="7167" width="9.140625" style="26"/>
    <col min="7168" max="7168" width="9.28515625" style="26" customWidth="1"/>
    <col min="7169" max="7169" width="42.28515625" style="26" customWidth="1"/>
    <col min="7170" max="7173" width="15.42578125" style="26" customWidth="1"/>
    <col min="7174" max="7175" width="14.28515625" style="26" customWidth="1"/>
    <col min="7176" max="7178" width="16.5703125" style="26" customWidth="1"/>
    <col min="7179" max="7182" width="15.140625" style="26" customWidth="1"/>
    <col min="7183" max="7185" width="0" style="26" hidden="1" customWidth="1"/>
    <col min="7186" max="7186" width="15.140625" style="26" customWidth="1"/>
    <col min="7187" max="7423" width="9.140625" style="26"/>
    <col min="7424" max="7424" width="9.28515625" style="26" customWidth="1"/>
    <col min="7425" max="7425" width="42.28515625" style="26" customWidth="1"/>
    <col min="7426" max="7429" width="15.42578125" style="26" customWidth="1"/>
    <col min="7430" max="7431" width="14.28515625" style="26" customWidth="1"/>
    <col min="7432" max="7434" width="16.5703125" style="26" customWidth="1"/>
    <col min="7435" max="7438" width="15.140625" style="26" customWidth="1"/>
    <col min="7439" max="7441" width="0" style="26" hidden="1" customWidth="1"/>
    <col min="7442" max="7442" width="15.140625" style="26" customWidth="1"/>
    <col min="7443" max="7679" width="9.140625" style="26"/>
    <col min="7680" max="7680" width="9.28515625" style="26" customWidth="1"/>
    <col min="7681" max="7681" width="42.28515625" style="26" customWidth="1"/>
    <col min="7682" max="7685" width="15.42578125" style="26" customWidth="1"/>
    <col min="7686" max="7687" width="14.28515625" style="26" customWidth="1"/>
    <col min="7688" max="7690" width="16.5703125" style="26" customWidth="1"/>
    <col min="7691" max="7694" width="15.140625" style="26" customWidth="1"/>
    <col min="7695" max="7697" width="0" style="26" hidden="1" customWidth="1"/>
    <col min="7698" max="7698" width="15.140625" style="26" customWidth="1"/>
    <col min="7699" max="7935" width="9.140625" style="26"/>
    <col min="7936" max="7936" width="9.28515625" style="26" customWidth="1"/>
    <col min="7937" max="7937" width="42.28515625" style="26" customWidth="1"/>
    <col min="7938" max="7941" width="15.42578125" style="26" customWidth="1"/>
    <col min="7942" max="7943" width="14.28515625" style="26" customWidth="1"/>
    <col min="7944" max="7946" width="16.5703125" style="26" customWidth="1"/>
    <col min="7947" max="7950" width="15.140625" style="26" customWidth="1"/>
    <col min="7951" max="7953" width="0" style="26" hidden="1" customWidth="1"/>
    <col min="7954" max="7954" width="15.140625" style="26" customWidth="1"/>
    <col min="7955" max="8191" width="9.140625" style="26"/>
    <col min="8192" max="8192" width="9.28515625" style="26" customWidth="1"/>
    <col min="8193" max="8193" width="42.28515625" style="26" customWidth="1"/>
    <col min="8194" max="8197" width="15.42578125" style="26" customWidth="1"/>
    <col min="8198" max="8199" width="14.28515625" style="26" customWidth="1"/>
    <col min="8200" max="8202" width="16.5703125" style="26" customWidth="1"/>
    <col min="8203" max="8206" width="15.140625" style="26" customWidth="1"/>
    <col min="8207" max="8209" width="0" style="26" hidden="1" customWidth="1"/>
    <col min="8210" max="8210" width="15.140625" style="26" customWidth="1"/>
    <col min="8211" max="8447" width="9.140625" style="26"/>
    <col min="8448" max="8448" width="9.28515625" style="26" customWidth="1"/>
    <col min="8449" max="8449" width="42.28515625" style="26" customWidth="1"/>
    <col min="8450" max="8453" width="15.42578125" style="26" customWidth="1"/>
    <col min="8454" max="8455" width="14.28515625" style="26" customWidth="1"/>
    <col min="8456" max="8458" width="16.5703125" style="26" customWidth="1"/>
    <col min="8459" max="8462" width="15.140625" style="26" customWidth="1"/>
    <col min="8463" max="8465" width="0" style="26" hidden="1" customWidth="1"/>
    <col min="8466" max="8466" width="15.140625" style="26" customWidth="1"/>
    <col min="8467" max="8703" width="9.140625" style="26"/>
    <col min="8704" max="8704" width="9.28515625" style="26" customWidth="1"/>
    <col min="8705" max="8705" width="42.28515625" style="26" customWidth="1"/>
    <col min="8706" max="8709" width="15.42578125" style="26" customWidth="1"/>
    <col min="8710" max="8711" width="14.28515625" style="26" customWidth="1"/>
    <col min="8712" max="8714" width="16.5703125" style="26" customWidth="1"/>
    <col min="8715" max="8718" width="15.140625" style="26" customWidth="1"/>
    <col min="8719" max="8721" width="0" style="26" hidden="1" customWidth="1"/>
    <col min="8722" max="8722" width="15.140625" style="26" customWidth="1"/>
    <col min="8723" max="8959" width="9.140625" style="26"/>
    <col min="8960" max="8960" width="9.28515625" style="26" customWidth="1"/>
    <col min="8961" max="8961" width="42.28515625" style="26" customWidth="1"/>
    <col min="8962" max="8965" width="15.42578125" style="26" customWidth="1"/>
    <col min="8966" max="8967" width="14.28515625" style="26" customWidth="1"/>
    <col min="8968" max="8970" width="16.5703125" style="26" customWidth="1"/>
    <col min="8971" max="8974" width="15.140625" style="26" customWidth="1"/>
    <col min="8975" max="8977" width="0" style="26" hidden="1" customWidth="1"/>
    <col min="8978" max="8978" width="15.140625" style="26" customWidth="1"/>
    <col min="8979" max="9215" width="9.140625" style="26"/>
    <col min="9216" max="9216" width="9.28515625" style="26" customWidth="1"/>
    <col min="9217" max="9217" width="42.28515625" style="26" customWidth="1"/>
    <col min="9218" max="9221" width="15.42578125" style="26" customWidth="1"/>
    <col min="9222" max="9223" width="14.28515625" style="26" customWidth="1"/>
    <col min="9224" max="9226" width="16.5703125" style="26" customWidth="1"/>
    <col min="9227" max="9230" width="15.140625" style="26" customWidth="1"/>
    <col min="9231" max="9233" width="0" style="26" hidden="1" customWidth="1"/>
    <col min="9234" max="9234" width="15.140625" style="26" customWidth="1"/>
    <col min="9235" max="9471" width="9.140625" style="26"/>
    <col min="9472" max="9472" width="9.28515625" style="26" customWidth="1"/>
    <col min="9473" max="9473" width="42.28515625" style="26" customWidth="1"/>
    <col min="9474" max="9477" width="15.42578125" style="26" customWidth="1"/>
    <col min="9478" max="9479" width="14.28515625" style="26" customWidth="1"/>
    <col min="9480" max="9482" width="16.5703125" style="26" customWidth="1"/>
    <col min="9483" max="9486" width="15.140625" style="26" customWidth="1"/>
    <col min="9487" max="9489" width="0" style="26" hidden="1" customWidth="1"/>
    <col min="9490" max="9490" width="15.140625" style="26" customWidth="1"/>
    <col min="9491" max="9727" width="9.140625" style="26"/>
    <col min="9728" max="9728" width="9.28515625" style="26" customWidth="1"/>
    <col min="9729" max="9729" width="42.28515625" style="26" customWidth="1"/>
    <col min="9730" max="9733" width="15.42578125" style="26" customWidth="1"/>
    <col min="9734" max="9735" width="14.28515625" style="26" customWidth="1"/>
    <col min="9736" max="9738" width="16.5703125" style="26" customWidth="1"/>
    <col min="9739" max="9742" width="15.140625" style="26" customWidth="1"/>
    <col min="9743" max="9745" width="0" style="26" hidden="1" customWidth="1"/>
    <col min="9746" max="9746" width="15.140625" style="26" customWidth="1"/>
    <col min="9747" max="9983" width="9.140625" style="26"/>
    <col min="9984" max="9984" width="9.28515625" style="26" customWidth="1"/>
    <col min="9985" max="9985" width="42.28515625" style="26" customWidth="1"/>
    <col min="9986" max="9989" width="15.42578125" style="26" customWidth="1"/>
    <col min="9990" max="9991" width="14.28515625" style="26" customWidth="1"/>
    <col min="9992" max="9994" width="16.5703125" style="26" customWidth="1"/>
    <col min="9995" max="9998" width="15.140625" style="26" customWidth="1"/>
    <col min="9999" max="10001" width="0" style="26" hidden="1" customWidth="1"/>
    <col min="10002" max="10002" width="15.140625" style="26" customWidth="1"/>
    <col min="10003" max="10239" width="9.140625" style="26"/>
    <col min="10240" max="10240" width="9.28515625" style="26" customWidth="1"/>
    <col min="10241" max="10241" width="42.28515625" style="26" customWidth="1"/>
    <col min="10242" max="10245" width="15.42578125" style="26" customWidth="1"/>
    <col min="10246" max="10247" width="14.28515625" style="26" customWidth="1"/>
    <col min="10248" max="10250" width="16.5703125" style="26" customWidth="1"/>
    <col min="10251" max="10254" width="15.140625" style="26" customWidth="1"/>
    <col min="10255" max="10257" width="0" style="26" hidden="1" customWidth="1"/>
    <col min="10258" max="10258" width="15.140625" style="26" customWidth="1"/>
    <col min="10259" max="10495" width="9.140625" style="26"/>
    <col min="10496" max="10496" width="9.28515625" style="26" customWidth="1"/>
    <col min="10497" max="10497" width="42.28515625" style="26" customWidth="1"/>
    <col min="10498" max="10501" width="15.42578125" style="26" customWidth="1"/>
    <col min="10502" max="10503" width="14.28515625" style="26" customWidth="1"/>
    <col min="10504" max="10506" width="16.5703125" style="26" customWidth="1"/>
    <col min="10507" max="10510" width="15.140625" style="26" customWidth="1"/>
    <col min="10511" max="10513" width="0" style="26" hidden="1" customWidth="1"/>
    <col min="10514" max="10514" width="15.140625" style="26" customWidth="1"/>
    <col min="10515" max="10751" width="9.140625" style="26"/>
    <col min="10752" max="10752" width="9.28515625" style="26" customWidth="1"/>
    <col min="10753" max="10753" width="42.28515625" style="26" customWidth="1"/>
    <col min="10754" max="10757" width="15.42578125" style="26" customWidth="1"/>
    <col min="10758" max="10759" width="14.28515625" style="26" customWidth="1"/>
    <col min="10760" max="10762" width="16.5703125" style="26" customWidth="1"/>
    <col min="10763" max="10766" width="15.140625" style="26" customWidth="1"/>
    <col min="10767" max="10769" width="0" style="26" hidden="1" customWidth="1"/>
    <col min="10770" max="10770" width="15.140625" style="26" customWidth="1"/>
    <col min="10771" max="11007" width="9.140625" style="26"/>
    <col min="11008" max="11008" width="9.28515625" style="26" customWidth="1"/>
    <col min="11009" max="11009" width="42.28515625" style="26" customWidth="1"/>
    <col min="11010" max="11013" width="15.42578125" style="26" customWidth="1"/>
    <col min="11014" max="11015" width="14.28515625" style="26" customWidth="1"/>
    <col min="11016" max="11018" width="16.5703125" style="26" customWidth="1"/>
    <col min="11019" max="11022" width="15.140625" style="26" customWidth="1"/>
    <col min="11023" max="11025" width="0" style="26" hidden="1" customWidth="1"/>
    <col min="11026" max="11026" width="15.140625" style="26" customWidth="1"/>
    <col min="11027" max="11263" width="9.140625" style="26"/>
    <col min="11264" max="11264" width="9.28515625" style="26" customWidth="1"/>
    <col min="11265" max="11265" width="42.28515625" style="26" customWidth="1"/>
    <col min="11266" max="11269" width="15.42578125" style="26" customWidth="1"/>
    <col min="11270" max="11271" width="14.28515625" style="26" customWidth="1"/>
    <col min="11272" max="11274" width="16.5703125" style="26" customWidth="1"/>
    <col min="11275" max="11278" width="15.140625" style="26" customWidth="1"/>
    <col min="11279" max="11281" width="0" style="26" hidden="1" customWidth="1"/>
    <col min="11282" max="11282" width="15.140625" style="26" customWidth="1"/>
    <col min="11283" max="11519" width="9.140625" style="26"/>
    <col min="11520" max="11520" width="9.28515625" style="26" customWidth="1"/>
    <col min="11521" max="11521" width="42.28515625" style="26" customWidth="1"/>
    <col min="11522" max="11525" width="15.42578125" style="26" customWidth="1"/>
    <col min="11526" max="11527" width="14.28515625" style="26" customWidth="1"/>
    <col min="11528" max="11530" width="16.5703125" style="26" customWidth="1"/>
    <col min="11531" max="11534" width="15.140625" style="26" customWidth="1"/>
    <col min="11535" max="11537" width="0" style="26" hidden="1" customWidth="1"/>
    <col min="11538" max="11538" width="15.140625" style="26" customWidth="1"/>
    <col min="11539" max="11775" width="9.140625" style="26"/>
    <col min="11776" max="11776" width="9.28515625" style="26" customWidth="1"/>
    <col min="11777" max="11777" width="42.28515625" style="26" customWidth="1"/>
    <col min="11778" max="11781" width="15.42578125" style="26" customWidth="1"/>
    <col min="11782" max="11783" width="14.28515625" style="26" customWidth="1"/>
    <col min="11784" max="11786" width="16.5703125" style="26" customWidth="1"/>
    <col min="11787" max="11790" width="15.140625" style="26" customWidth="1"/>
    <col min="11791" max="11793" width="0" style="26" hidden="1" customWidth="1"/>
    <col min="11794" max="11794" width="15.140625" style="26" customWidth="1"/>
    <col min="11795" max="12031" width="9.140625" style="26"/>
    <col min="12032" max="12032" width="9.28515625" style="26" customWidth="1"/>
    <col min="12033" max="12033" width="42.28515625" style="26" customWidth="1"/>
    <col min="12034" max="12037" width="15.42578125" style="26" customWidth="1"/>
    <col min="12038" max="12039" width="14.28515625" style="26" customWidth="1"/>
    <col min="12040" max="12042" width="16.5703125" style="26" customWidth="1"/>
    <col min="12043" max="12046" width="15.140625" style="26" customWidth="1"/>
    <col min="12047" max="12049" width="0" style="26" hidden="1" customWidth="1"/>
    <col min="12050" max="12050" width="15.140625" style="26" customWidth="1"/>
    <col min="12051" max="12287" width="9.140625" style="26"/>
    <col min="12288" max="12288" width="9.28515625" style="26" customWidth="1"/>
    <col min="12289" max="12289" width="42.28515625" style="26" customWidth="1"/>
    <col min="12290" max="12293" width="15.42578125" style="26" customWidth="1"/>
    <col min="12294" max="12295" width="14.28515625" style="26" customWidth="1"/>
    <col min="12296" max="12298" width="16.5703125" style="26" customWidth="1"/>
    <col min="12299" max="12302" width="15.140625" style="26" customWidth="1"/>
    <col min="12303" max="12305" width="0" style="26" hidden="1" customWidth="1"/>
    <col min="12306" max="12306" width="15.140625" style="26" customWidth="1"/>
    <col min="12307" max="12543" width="9.140625" style="26"/>
    <col min="12544" max="12544" width="9.28515625" style="26" customWidth="1"/>
    <col min="12545" max="12545" width="42.28515625" style="26" customWidth="1"/>
    <col min="12546" max="12549" width="15.42578125" style="26" customWidth="1"/>
    <col min="12550" max="12551" width="14.28515625" style="26" customWidth="1"/>
    <col min="12552" max="12554" width="16.5703125" style="26" customWidth="1"/>
    <col min="12555" max="12558" width="15.140625" style="26" customWidth="1"/>
    <col min="12559" max="12561" width="0" style="26" hidden="1" customWidth="1"/>
    <col min="12562" max="12562" width="15.140625" style="26" customWidth="1"/>
    <col min="12563" max="12799" width="9.140625" style="26"/>
    <col min="12800" max="12800" width="9.28515625" style="26" customWidth="1"/>
    <col min="12801" max="12801" width="42.28515625" style="26" customWidth="1"/>
    <col min="12802" max="12805" width="15.42578125" style="26" customWidth="1"/>
    <col min="12806" max="12807" width="14.28515625" style="26" customWidth="1"/>
    <col min="12808" max="12810" width="16.5703125" style="26" customWidth="1"/>
    <col min="12811" max="12814" width="15.140625" style="26" customWidth="1"/>
    <col min="12815" max="12817" width="0" style="26" hidden="1" customWidth="1"/>
    <col min="12818" max="12818" width="15.140625" style="26" customWidth="1"/>
    <col min="12819" max="13055" width="9.140625" style="26"/>
    <col min="13056" max="13056" width="9.28515625" style="26" customWidth="1"/>
    <col min="13057" max="13057" width="42.28515625" style="26" customWidth="1"/>
    <col min="13058" max="13061" width="15.42578125" style="26" customWidth="1"/>
    <col min="13062" max="13063" width="14.28515625" style="26" customWidth="1"/>
    <col min="13064" max="13066" width="16.5703125" style="26" customWidth="1"/>
    <col min="13067" max="13070" width="15.140625" style="26" customWidth="1"/>
    <col min="13071" max="13073" width="0" style="26" hidden="1" customWidth="1"/>
    <col min="13074" max="13074" width="15.140625" style="26" customWidth="1"/>
    <col min="13075" max="13311" width="9.140625" style="26"/>
    <col min="13312" max="13312" width="9.28515625" style="26" customWidth="1"/>
    <col min="13313" max="13313" width="42.28515625" style="26" customWidth="1"/>
    <col min="13314" max="13317" width="15.42578125" style="26" customWidth="1"/>
    <col min="13318" max="13319" width="14.28515625" style="26" customWidth="1"/>
    <col min="13320" max="13322" width="16.5703125" style="26" customWidth="1"/>
    <col min="13323" max="13326" width="15.140625" style="26" customWidth="1"/>
    <col min="13327" max="13329" width="0" style="26" hidden="1" customWidth="1"/>
    <col min="13330" max="13330" width="15.140625" style="26" customWidth="1"/>
    <col min="13331" max="13567" width="9.140625" style="26"/>
    <col min="13568" max="13568" width="9.28515625" style="26" customWidth="1"/>
    <col min="13569" max="13569" width="42.28515625" style="26" customWidth="1"/>
    <col min="13570" max="13573" width="15.42578125" style="26" customWidth="1"/>
    <col min="13574" max="13575" width="14.28515625" style="26" customWidth="1"/>
    <col min="13576" max="13578" width="16.5703125" style="26" customWidth="1"/>
    <col min="13579" max="13582" width="15.140625" style="26" customWidth="1"/>
    <col min="13583" max="13585" width="0" style="26" hidden="1" customWidth="1"/>
    <col min="13586" max="13586" width="15.140625" style="26" customWidth="1"/>
    <col min="13587" max="13823" width="9.140625" style="26"/>
    <col min="13824" max="13824" width="9.28515625" style="26" customWidth="1"/>
    <col min="13825" max="13825" width="42.28515625" style="26" customWidth="1"/>
    <col min="13826" max="13829" width="15.42578125" style="26" customWidth="1"/>
    <col min="13830" max="13831" width="14.28515625" style="26" customWidth="1"/>
    <col min="13832" max="13834" width="16.5703125" style="26" customWidth="1"/>
    <col min="13835" max="13838" width="15.140625" style="26" customWidth="1"/>
    <col min="13839" max="13841" width="0" style="26" hidden="1" customWidth="1"/>
    <col min="13842" max="13842" width="15.140625" style="26" customWidth="1"/>
    <col min="13843" max="14079" width="9.140625" style="26"/>
    <col min="14080" max="14080" width="9.28515625" style="26" customWidth="1"/>
    <col min="14081" max="14081" width="42.28515625" style="26" customWidth="1"/>
    <col min="14082" max="14085" width="15.42578125" style="26" customWidth="1"/>
    <col min="14086" max="14087" width="14.28515625" style="26" customWidth="1"/>
    <col min="14088" max="14090" width="16.5703125" style="26" customWidth="1"/>
    <col min="14091" max="14094" width="15.140625" style="26" customWidth="1"/>
    <col min="14095" max="14097" width="0" style="26" hidden="1" customWidth="1"/>
    <col min="14098" max="14098" width="15.140625" style="26" customWidth="1"/>
    <col min="14099" max="14335" width="9.140625" style="26"/>
    <col min="14336" max="14336" width="9.28515625" style="26" customWidth="1"/>
    <col min="14337" max="14337" width="42.28515625" style="26" customWidth="1"/>
    <col min="14338" max="14341" width="15.42578125" style="26" customWidth="1"/>
    <col min="14342" max="14343" width="14.28515625" style="26" customWidth="1"/>
    <col min="14344" max="14346" width="16.5703125" style="26" customWidth="1"/>
    <col min="14347" max="14350" width="15.140625" style="26" customWidth="1"/>
    <col min="14351" max="14353" width="0" style="26" hidden="1" customWidth="1"/>
    <col min="14354" max="14354" width="15.140625" style="26" customWidth="1"/>
    <col min="14355" max="14591" width="9.140625" style="26"/>
    <col min="14592" max="14592" width="9.28515625" style="26" customWidth="1"/>
    <col min="14593" max="14593" width="42.28515625" style="26" customWidth="1"/>
    <col min="14594" max="14597" width="15.42578125" style="26" customWidth="1"/>
    <col min="14598" max="14599" width="14.28515625" style="26" customWidth="1"/>
    <col min="14600" max="14602" width="16.5703125" style="26" customWidth="1"/>
    <col min="14603" max="14606" width="15.140625" style="26" customWidth="1"/>
    <col min="14607" max="14609" width="0" style="26" hidden="1" customWidth="1"/>
    <col min="14610" max="14610" width="15.140625" style="26" customWidth="1"/>
    <col min="14611" max="14847" width="9.140625" style="26"/>
    <col min="14848" max="14848" width="9.28515625" style="26" customWidth="1"/>
    <col min="14849" max="14849" width="42.28515625" style="26" customWidth="1"/>
    <col min="14850" max="14853" width="15.42578125" style="26" customWidth="1"/>
    <col min="14854" max="14855" width="14.28515625" style="26" customWidth="1"/>
    <col min="14856" max="14858" width="16.5703125" style="26" customWidth="1"/>
    <col min="14859" max="14862" width="15.140625" style="26" customWidth="1"/>
    <col min="14863" max="14865" width="0" style="26" hidden="1" customWidth="1"/>
    <col min="14866" max="14866" width="15.140625" style="26" customWidth="1"/>
    <col min="14867" max="15103" width="9.140625" style="26"/>
    <col min="15104" max="15104" width="9.28515625" style="26" customWidth="1"/>
    <col min="15105" max="15105" width="42.28515625" style="26" customWidth="1"/>
    <col min="15106" max="15109" width="15.42578125" style="26" customWidth="1"/>
    <col min="15110" max="15111" width="14.28515625" style="26" customWidth="1"/>
    <col min="15112" max="15114" width="16.5703125" style="26" customWidth="1"/>
    <col min="15115" max="15118" width="15.140625" style="26" customWidth="1"/>
    <col min="15119" max="15121" width="0" style="26" hidden="1" customWidth="1"/>
    <col min="15122" max="15122" width="15.140625" style="26" customWidth="1"/>
    <col min="15123" max="15359" width="9.140625" style="26"/>
    <col min="15360" max="15360" width="9.28515625" style="26" customWidth="1"/>
    <col min="15361" max="15361" width="42.28515625" style="26" customWidth="1"/>
    <col min="15362" max="15365" width="15.42578125" style="26" customWidth="1"/>
    <col min="15366" max="15367" width="14.28515625" style="26" customWidth="1"/>
    <col min="15368" max="15370" width="16.5703125" style="26" customWidth="1"/>
    <col min="15371" max="15374" width="15.140625" style="26" customWidth="1"/>
    <col min="15375" max="15377" width="0" style="26" hidden="1" customWidth="1"/>
    <col min="15378" max="15378" width="15.140625" style="26" customWidth="1"/>
    <col min="15379" max="15615" width="9.140625" style="26"/>
    <col min="15616" max="15616" width="9.28515625" style="26" customWidth="1"/>
    <col min="15617" max="15617" width="42.28515625" style="26" customWidth="1"/>
    <col min="15618" max="15621" width="15.42578125" style="26" customWidth="1"/>
    <col min="15622" max="15623" width="14.28515625" style="26" customWidth="1"/>
    <col min="15624" max="15626" width="16.5703125" style="26" customWidth="1"/>
    <col min="15627" max="15630" width="15.140625" style="26" customWidth="1"/>
    <col min="15631" max="15633" width="0" style="26" hidden="1" customWidth="1"/>
    <col min="15634" max="15634" width="15.140625" style="26" customWidth="1"/>
    <col min="15635" max="15871" width="9.140625" style="26"/>
    <col min="15872" max="15872" width="9.28515625" style="26" customWidth="1"/>
    <col min="15873" max="15873" width="42.28515625" style="26" customWidth="1"/>
    <col min="15874" max="15877" width="15.42578125" style="26" customWidth="1"/>
    <col min="15878" max="15879" width="14.28515625" style="26" customWidth="1"/>
    <col min="15880" max="15882" width="16.5703125" style="26" customWidth="1"/>
    <col min="15883" max="15886" width="15.140625" style="26" customWidth="1"/>
    <col min="15887" max="15889" width="0" style="26" hidden="1" customWidth="1"/>
    <col min="15890" max="15890" width="15.140625" style="26" customWidth="1"/>
    <col min="15891" max="16127" width="9.140625" style="26"/>
    <col min="16128" max="16128" width="9.28515625" style="26" customWidth="1"/>
    <col min="16129" max="16129" width="42.28515625" style="26" customWidth="1"/>
    <col min="16130" max="16133" width="15.42578125" style="26" customWidth="1"/>
    <col min="16134" max="16135" width="14.28515625" style="26" customWidth="1"/>
    <col min="16136" max="16138" width="16.5703125" style="26" customWidth="1"/>
    <col min="16139" max="16142" width="15.140625" style="26" customWidth="1"/>
    <col min="16143" max="16145" width="0" style="26" hidden="1" customWidth="1"/>
    <col min="16146" max="16146" width="15.140625" style="26" customWidth="1"/>
    <col min="16147" max="16384" width="9.140625" style="26"/>
  </cols>
  <sheetData>
    <row r="1" spans="1:9" x14ac:dyDescent="0.2">
      <c r="A1" s="189" t="s">
        <v>157</v>
      </c>
      <c r="B1" s="190"/>
    </row>
    <row r="2" spans="1:9" x14ac:dyDescent="0.2">
      <c r="A2" s="189" t="s">
        <v>158</v>
      </c>
      <c r="B2" s="189"/>
    </row>
    <row r="3" spans="1:9" ht="30" customHeight="1" x14ac:dyDescent="0.2">
      <c r="A3" s="235" t="s">
        <v>260</v>
      </c>
      <c r="B3" s="235"/>
    </row>
    <row r="4" spans="1:9" x14ac:dyDescent="0.2">
      <c r="A4" s="236" t="s">
        <v>259</v>
      </c>
      <c r="B4" s="236"/>
    </row>
    <row r="6" spans="1:9" ht="30" customHeight="1" x14ac:dyDescent="0.2">
      <c r="A6" s="196" t="s">
        <v>184</v>
      </c>
      <c r="B6" s="196"/>
      <c r="C6" s="196"/>
      <c r="D6" s="196"/>
      <c r="E6" s="196"/>
      <c r="F6" s="196"/>
      <c r="G6" s="196"/>
      <c r="H6" s="25"/>
      <c r="I6" s="25"/>
    </row>
    <row r="7" spans="1:9" s="31" customFormat="1" ht="42" customHeight="1" x14ac:dyDescent="0.2">
      <c r="A7" s="27" t="s">
        <v>27</v>
      </c>
      <c r="B7" s="28" t="s">
        <v>28</v>
      </c>
      <c r="C7" s="29" t="s">
        <v>183</v>
      </c>
      <c r="D7" s="29" t="s">
        <v>177</v>
      </c>
      <c r="E7" s="29" t="s">
        <v>185</v>
      </c>
      <c r="F7" s="30" t="s">
        <v>0</v>
      </c>
      <c r="G7" s="30" t="s">
        <v>0</v>
      </c>
    </row>
    <row r="8" spans="1:9" s="34" customFormat="1" ht="30" customHeight="1" x14ac:dyDescent="0.2">
      <c r="A8" s="197"/>
      <c r="B8" s="198"/>
      <c r="C8" s="32">
        <v>4</v>
      </c>
      <c r="D8" s="32">
        <v>3</v>
      </c>
      <c r="E8" s="32">
        <v>4</v>
      </c>
      <c r="F8" s="33" t="s">
        <v>170</v>
      </c>
      <c r="G8" s="33" t="s">
        <v>171</v>
      </c>
    </row>
    <row r="9" spans="1:9" ht="30" customHeight="1" x14ac:dyDescent="0.2">
      <c r="A9" s="35">
        <v>6</v>
      </c>
      <c r="B9" s="36" t="s">
        <v>29</v>
      </c>
      <c r="C9" s="37">
        <f>C10+C25+C28+C34</f>
        <v>1122054.6499999999</v>
      </c>
      <c r="D9" s="37">
        <f>D10+D25+D28+D34</f>
        <v>1586655.26</v>
      </c>
      <c r="E9" s="37">
        <f>E10+E25+E28+E34</f>
        <v>1395279.5900000003</v>
      </c>
      <c r="F9" s="38">
        <f>E9/C9*100</f>
        <v>124.35041287873103</v>
      </c>
      <c r="G9" s="38">
        <f>E9/D9*100</f>
        <v>87.938421481677139</v>
      </c>
    </row>
    <row r="10" spans="1:9" ht="30" customHeight="1" x14ac:dyDescent="0.2">
      <c r="A10" s="39">
        <v>63</v>
      </c>
      <c r="B10" s="40" t="s">
        <v>30</v>
      </c>
      <c r="C10" s="41">
        <f>C13+C16</f>
        <v>903186.44000000006</v>
      </c>
      <c r="D10" s="41">
        <v>1264819.98</v>
      </c>
      <c r="E10" s="41">
        <f>E13+E16+E11+E18</f>
        <v>1105988.8</v>
      </c>
      <c r="F10" s="42">
        <f>E10/C10*100</f>
        <v>122.45409707435377</v>
      </c>
      <c r="G10" s="43">
        <f>E10/D10*100</f>
        <v>87.442388441713277</v>
      </c>
    </row>
    <row r="11" spans="1:9" s="44" customFormat="1" ht="30" customHeight="1" x14ac:dyDescent="0.2">
      <c r="A11" s="39">
        <v>634</v>
      </c>
      <c r="B11" s="40" t="s">
        <v>31</v>
      </c>
      <c r="C11" s="41"/>
      <c r="D11" s="41"/>
      <c r="E11" s="41">
        <v>1188.54</v>
      </c>
      <c r="F11" s="42"/>
      <c r="G11" s="43"/>
    </row>
    <row r="12" spans="1:9" ht="30" customHeight="1" x14ac:dyDescent="0.2">
      <c r="A12" s="45">
        <v>6341</v>
      </c>
      <c r="B12" s="46" t="s">
        <v>32</v>
      </c>
      <c r="C12" s="47"/>
      <c r="D12" s="47"/>
      <c r="E12" s="47">
        <v>1188.54</v>
      </c>
      <c r="F12" s="42"/>
      <c r="G12" s="48"/>
    </row>
    <row r="13" spans="1:9" s="44" customFormat="1" ht="30" customHeight="1" x14ac:dyDescent="0.2">
      <c r="A13" s="39">
        <v>636</v>
      </c>
      <c r="B13" s="40" t="s">
        <v>33</v>
      </c>
      <c r="C13" s="41">
        <f>C14+C15</f>
        <v>901253.04</v>
      </c>
      <c r="D13" s="41"/>
      <c r="E13" s="41">
        <f>E14+E15</f>
        <v>1102455.3299999998</v>
      </c>
      <c r="F13" s="42">
        <f>E13/C13*100</f>
        <v>122.32472802532793</v>
      </c>
      <c r="G13" s="43"/>
      <c r="H13" s="101"/>
    </row>
    <row r="14" spans="1:9" ht="37.5" customHeight="1" x14ac:dyDescent="0.2">
      <c r="A14" s="45">
        <v>6361</v>
      </c>
      <c r="B14" s="46" t="s">
        <v>34</v>
      </c>
      <c r="C14" s="47">
        <v>899697.52</v>
      </c>
      <c r="D14" s="47"/>
      <c r="E14" s="47">
        <v>1100286.18</v>
      </c>
      <c r="F14" s="42">
        <f>E14/C14*100</f>
        <v>122.29512203168017</v>
      </c>
      <c r="G14" s="43"/>
    </row>
    <row r="15" spans="1:9" ht="30" customHeight="1" x14ac:dyDescent="0.2">
      <c r="A15" s="45">
        <v>6362</v>
      </c>
      <c r="B15" s="46" t="s">
        <v>35</v>
      </c>
      <c r="C15" s="47">
        <v>1555.52</v>
      </c>
      <c r="D15" s="47"/>
      <c r="E15" s="47">
        <v>2169.15</v>
      </c>
      <c r="F15" s="42">
        <f>E15/C15*100</f>
        <v>139.44854453816089</v>
      </c>
      <c r="G15" s="43"/>
    </row>
    <row r="16" spans="1:9" s="44" customFormat="1" ht="30" customHeight="1" x14ac:dyDescent="0.2">
      <c r="A16" s="39">
        <v>638</v>
      </c>
      <c r="B16" s="40" t="s">
        <v>36</v>
      </c>
      <c r="C16" s="41">
        <f>C17</f>
        <v>1933.4</v>
      </c>
      <c r="D16" s="41"/>
      <c r="E16" s="41">
        <f>E17</f>
        <v>2292.83</v>
      </c>
      <c r="F16" s="42">
        <f>E16/C16*100</f>
        <v>118.59056584255714</v>
      </c>
      <c r="G16" s="43"/>
    </row>
    <row r="17" spans="1:16" ht="30" customHeight="1" x14ac:dyDescent="0.2">
      <c r="A17" s="45">
        <v>6381</v>
      </c>
      <c r="B17" s="46" t="s">
        <v>37</v>
      </c>
      <c r="C17" s="47">
        <v>1933.4</v>
      </c>
      <c r="D17" s="47"/>
      <c r="E17" s="47">
        <v>2292.83</v>
      </c>
      <c r="F17" s="42">
        <f>E17/C17*100</f>
        <v>118.59056584255714</v>
      </c>
      <c r="G17" s="43"/>
    </row>
    <row r="18" spans="1:16" ht="30" customHeight="1" x14ac:dyDescent="0.2">
      <c r="A18" s="45">
        <v>639</v>
      </c>
      <c r="B18" s="40" t="s">
        <v>186</v>
      </c>
      <c r="C18" s="47"/>
      <c r="D18" s="47"/>
      <c r="E18" s="47">
        <v>52.1</v>
      </c>
      <c r="F18" s="42"/>
      <c r="G18" s="43"/>
    </row>
    <row r="19" spans="1:16" ht="30" customHeight="1" x14ac:dyDescent="0.2">
      <c r="A19" s="45">
        <v>6391</v>
      </c>
      <c r="B19" s="46" t="s">
        <v>187</v>
      </c>
      <c r="C19" s="47"/>
      <c r="D19" s="47"/>
      <c r="E19" s="47">
        <v>52.1</v>
      </c>
      <c r="F19" s="42"/>
      <c r="G19" s="43"/>
    </row>
    <row r="20" spans="1:16" ht="30" customHeight="1" x14ac:dyDescent="0.2">
      <c r="A20" s="39">
        <v>64</v>
      </c>
      <c r="B20" s="40" t="s">
        <v>38</v>
      </c>
      <c r="C20" s="41"/>
      <c r="D20" s="41"/>
      <c r="E20" s="41"/>
      <c r="F20" s="42"/>
      <c r="G20" s="43"/>
    </row>
    <row r="21" spans="1:16" s="44" customFormat="1" ht="30" customHeight="1" x14ac:dyDescent="0.2">
      <c r="A21" s="39">
        <v>641</v>
      </c>
      <c r="B21" s="40" t="s">
        <v>39</v>
      </c>
      <c r="C21" s="41"/>
      <c r="D21" s="41"/>
      <c r="E21" s="41"/>
      <c r="F21" s="42"/>
      <c r="G21" s="43"/>
    </row>
    <row r="22" spans="1:16" ht="30" customHeight="1" x14ac:dyDescent="0.2">
      <c r="A22" s="45">
        <v>6413</v>
      </c>
      <c r="B22" s="46" t="s">
        <v>40</v>
      </c>
      <c r="C22" s="47"/>
      <c r="D22" s="47"/>
      <c r="E22" s="47"/>
      <c r="F22" s="42"/>
      <c r="G22" s="49"/>
    </row>
    <row r="23" spans="1:16" s="44" customFormat="1" ht="30" customHeight="1" x14ac:dyDescent="0.2">
      <c r="A23" s="39">
        <v>642</v>
      </c>
      <c r="B23" s="40" t="s">
        <v>41</v>
      </c>
      <c r="C23" s="41"/>
      <c r="D23" s="41"/>
      <c r="E23" s="41"/>
      <c r="F23" s="42"/>
      <c r="G23" s="43"/>
    </row>
    <row r="24" spans="1:16" ht="30" customHeight="1" x14ac:dyDescent="0.2">
      <c r="A24" s="45">
        <v>6422</v>
      </c>
      <c r="B24" s="46" t="s">
        <v>42</v>
      </c>
      <c r="C24" s="47"/>
      <c r="D24" s="47"/>
      <c r="E24" s="47"/>
      <c r="F24" s="42">
        <v>0</v>
      </c>
      <c r="G24" s="49"/>
    </row>
    <row r="25" spans="1:16" s="44" customFormat="1" ht="30" customHeight="1" x14ac:dyDescent="0.2">
      <c r="A25" s="39">
        <v>65</v>
      </c>
      <c r="B25" s="40" t="s">
        <v>43</v>
      </c>
      <c r="C25" s="41">
        <f>C26</f>
        <v>10671.58</v>
      </c>
      <c r="D25" s="41">
        <v>19830.32</v>
      </c>
      <c r="E25" s="41">
        <f>E26</f>
        <v>12907.53</v>
      </c>
      <c r="F25" s="42">
        <f>E25/C25*100</f>
        <v>120.9523800599349</v>
      </c>
      <c r="G25" s="43">
        <f>E25/D25*100</f>
        <v>65.08987247810424</v>
      </c>
    </row>
    <row r="26" spans="1:16" s="52" customFormat="1" ht="30" customHeight="1" x14ac:dyDescent="0.25">
      <c r="A26" s="39">
        <v>652</v>
      </c>
      <c r="B26" s="40" t="s">
        <v>44</v>
      </c>
      <c r="C26" s="41">
        <f>C27</f>
        <v>10671.58</v>
      </c>
      <c r="D26" s="41"/>
      <c r="E26" s="41">
        <f>E27</f>
        <v>12907.53</v>
      </c>
      <c r="F26" s="42">
        <f>E26/C26*100</f>
        <v>120.9523800599349</v>
      </c>
      <c r="G26" s="43"/>
      <c r="H26" s="50"/>
      <c r="I26" s="50"/>
      <c r="J26" s="50"/>
      <c r="K26" s="50"/>
      <c r="L26" s="50"/>
      <c r="M26" s="51"/>
      <c r="N26" s="51"/>
      <c r="O26" s="51"/>
      <c r="P26" s="51"/>
    </row>
    <row r="27" spans="1:16" s="44" customFormat="1" ht="30" customHeight="1" x14ac:dyDescent="0.2">
      <c r="A27" s="45">
        <v>6526</v>
      </c>
      <c r="B27" s="46" t="s">
        <v>45</v>
      </c>
      <c r="C27" s="47">
        <v>10671.58</v>
      </c>
      <c r="D27" s="47"/>
      <c r="E27" s="47">
        <v>12907.53</v>
      </c>
      <c r="F27" s="42">
        <f>E27/C27*100</f>
        <v>120.9523800599349</v>
      </c>
      <c r="G27" s="43"/>
      <c r="H27" s="53"/>
      <c r="I27" s="53"/>
      <c r="J27" s="53"/>
      <c r="K27" s="53"/>
      <c r="L27" s="53"/>
      <c r="M27" s="53"/>
      <c r="N27" s="53"/>
      <c r="O27" s="54"/>
      <c r="P27" s="54"/>
    </row>
    <row r="28" spans="1:16" ht="30" customHeight="1" x14ac:dyDescent="0.2">
      <c r="A28" s="39">
        <v>66</v>
      </c>
      <c r="B28" s="40" t="s">
        <v>46</v>
      </c>
      <c r="C28" s="41">
        <f>C31</f>
        <v>1228.5099999999998</v>
      </c>
      <c r="D28" s="41">
        <v>10215.950000000001</v>
      </c>
      <c r="E28" s="41">
        <f>E31+E29</f>
        <v>3887.36</v>
      </c>
      <c r="F28" s="42">
        <f>E28/C28*100</f>
        <v>316.42884469804892</v>
      </c>
      <c r="G28" s="43">
        <f>E28/D28*100</f>
        <v>38.051869870154022</v>
      </c>
      <c r="H28" s="102"/>
    </row>
    <row r="29" spans="1:16" s="44" customFormat="1" ht="30" customHeight="1" x14ac:dyDescent="0.2">
      <c r="A29" s="39">
        <v>661</v>
      </c>
      <c r="B29" s="40" t="s">
        <v>47</v>
      </c>
      <c r="C29" s="41"/>
      <c r="D29" s="41"/>
      <c r="E29" s="41">
        <f>E30</f>
        <v>174.02</v>
      </c>
      <c r="F29" s="42"/>
      <c r="G29" s="43"/>
    </row>
    <row r="30" spans="1:16" ht="30" customHeight="1" x14ac:dyDescent="0.2">
      <c r="A30" s="45">
        <v>6615</v>
      </c>
      <c r="B30" s="46" t="s">
        <v>48</v>
      </c>
      <c r="C30" s="47"/>
      <c r="D30" s="47"/>
      <c r="E30" s="47">
        <v>174.02</v>
      </c>
      <c r="F30" s="42"/>
      <c r="G30" s="42"/>
    </row>
    <row r="31" spans="1:16" s="44" customFormat="1" ht="30" customHeight="1" x14ac:dyDescent="0.2">
      <c r="A31" s="39">
        <v>663</v>
      </c>
      <c r="B31" s="40" t="s">
        <v>49</v>
      </c>
      <c r="C31" s="41">
        <f>C32+C33</f>
        <v>1228.5099999999998</v>
      </c>
      <c r="D31" s="41"/>
      <c r="E31" s="41">
        <f>E32+E33</f>
        <v>3713.34</v>
      </c>
      <c r="F31" s="42">
        <f>E31/C31*100</f>
        <v>302.26371783705474</v>
      </c>
      <c r="G31" s="43"/>
    </row>
    <row r="32" spans="1:16" ht="30" customHeight="1" x14ac:dyDescent="0.2">
      <c r="A32" s="45">
        <v>6631</v>
      </c>
      <c r="B32" s="46" t="s">
        <v>50</v>
      </c>
      <c r="C32" s="47">
        <v>1066.1199999999999</v>
      </c>
      <c r="D32" s="47"/>
      <c r="E32" s="47">
        <v>1229.4000000000001</v>
      </c>
      <c r="F32" s="42">
        <f>E32/C32*100</f>
        <v>115.31534911642218</v>
      </c>
      <c r="G32" s="43"/>
    </row>
    <row r="33" spans="1:8" ht="30" customHeight="1" x14ac:dyDescent="0.2">
      <c r="A33" s="45">
        <v>6632</v>
      </c>
      <c r="B33" s="46" t="s">
        <v>51</v>
      </c>
      <c r="C33" s="47">
        <v>162.38999999999999</v>
      </c>
      <c r="D33" s="47"/>
      <c r="E33" s="47">
        <v>2483.94</v>
      </c>
      <c r="F33" s="42"/>
      <c r="G33" s="43"/>
    </row>
    <row r="34" spans="1:8" ht="30" customHeight="1" x14ac:dyDescent="0.2">
      <c r="A34" s="39">
        <v>67</v>
      </c>
      <c r="B34" s="40" t="s">
        <v>52</v>
      </c>
      <c r="C34" s="41">
        <f>C36+C37</f>
        <v>206968.12</v>
      </c>
      <c r="D34" s="41">
        <v>291789.01</v>
      </c>
      <c r="E34" s="41">
        <f>E36+E37</f>
        <v>272495.90000000002</v>
      </c>
      <c r="F34" s="42">
        <f>E34/C34*100</f>
        <v>131.66080843755068</v>
      </c>
      <c r="G34" s="43">
        <f>E34/D34*100</f>
        <v>93.38799291995268</v>
      </c>
    </row>
    <row r="35" spans="1:8" ht="30" customHeight="1" x14ac:dyDescent="0.2">
      <c r="A35" s="39">
        <v>671</v>
      </c>
      <c r="B35" s="40" t="s">
        <v>53</v>
      </c>
      <c r="C35" s="41">
        <f>C36+C37</f>
        <v>206968.12</v>
      </c>
      <c r="D35" s="41"/>
      <c r="E35" s="41">
        <f>E36+E37</f>
        <v>272495.90000000002</v>
      </c>
      <c r="F35" s="42">
        <f>E35/C35*100</f>
        <v>131.66080843755068</v>
      </c>
      <c r="G35" s="43"/>
    </row>
    <row r="36" spans="1:8" ht="30" customHeight="1" x14ac:dyDescent="0.2">
      <c r="A36" s="45">
        <v>6711</v>
      </c>
      <c r="B36" s="46" t="s">
        <v>54</v>
      </c>
      <c r="C36" s="47">
        <v>188922.32</v>
      </c>
      <c r="D36" s="47"/>
      <c r="E36" s="47">
        <v>268257.15000000002</v>
      </c>
      <c r="F36" s="42">
        <f>E36/C36*100</f>
        <v>141.99336002225678</v>
      </c>
      <c r="G36" s="43"/>
    </row>
    <row r="37" spans="1:8" ht="37.5" customHeight="1" x14ac:dyDescent="0.2">
      <c r="A37" s="45">
        <v>6712</v>
      </c>
      <c r="B37" s="55" t="s">
        <v>55</v>
      </c>
      <c r="C37" s="47">
        <v>18045.8</v>
      </c>
      <c r="D37" s="47"/>
      <c r="E37" s="47">
        <v>4238.75</v>
      </c>
      <c r="F37" s="42">
        <f>E37/C37*100</f>
        <v>23.488845049817687</v>
      </c>
      <c r="G37" s="43"/>
      <c r="H37" s="56"/>
    </row>
    <row r="38" spans="1:8" s="44" customFormat="1" ht="30" customHeight="1" x14ac:dyDescent="0.2">
      <c r="A38" s="57">
        <v>7</v>
      </c>
      <c r="B38" s="58" t="s">
        <v>56</v>
      </c>
      <c r="C38" s="59">
        <v>207.05</v>
      </c>
      <c r="D38" s="59">
        <f>D41</f>
        <v>0</v>
      </c>
      <c r="E38" s="59"/>
      <c r="F38" s="38">
        <f>E38/C38*100</f>
        <v>0</v>
      </c>
      <c r="G38" s="38">
        <v>0</v>
      </c>
      <c r="H38" s="56"/>
    </row>
    <row r="39" spans="1:8" s="44" customFormat="1" ht="30" customHeight="1" x14ac:dyDescent="0.2">
      <c r="A39" s="60">
        <v>71</v>
      </c>
      <c r="B39" s="61" t="s">
        <v>57</v>
      </c>
      <c r="C39" s="62"/>
      <c r="D39" s="62"/>
      <c r="E39" s="62"/>
      <c r="F39" s="42"/>
      <c r="G39" s="43"/>
      <c r="H39" s="56"/>
    </row>
    <row r="40" spans="1:8" ht="30" customHeight="1" x14ac:dyDescent="0.2">
      <c r="A40" s="63">
        <v>711</v>
      </c>
      <c r="B40" s="64" t="s">
        <v>58</v>
      </c>
      <c r="C40" s="47"/>
      <c r="D40" s="47"/>
      <c r="E40" s="47"/>
      <c r="F40" s="42"/>
      <c r="G40" s="42"/>
      <c r="H40" s="56"/>
    </row>
    <row r="41" spans="1:8" s="44" customFormat="1" ht="30" customHeight="1" x14ac:dyDescent="0.2">
      <c r="A41" s="60">
        <v>72</v>
      </c>
      <c r="B41" s="61" t="s">
        <v>59</v>
      </c>
      <c r="C41" s="62">
        <v>207.05</v>
      </c>
      <c r="D41" s="62"/>
      <c r="E41" s="62"/>
      <c r="F41" s="42">
        <f>E41/C41*100</f>
        <v>0</v>
      </c>
      <c r="G41" s="43"/>
      <c r="H41" s="56"/>
    </row>
    <row r="42" spans="1:8" ht="30" customHeight="1" x14ac:dyDescent="0.2">
      <c r="A42" s="63">
        <v>721</v>
      </c>
      <c r="B42" s="64" t="s">
        <v>60</v>
      </c>
      <c r="C42" s="47">
        <v>207.05</v>
      </c>
      <c r="D42" s="47"/>
      <c r="E42" s="47"/>
      <c r="F42" s="42">
        <f>E42/C42*100</f>
        <v>0</v>
      </c>
      <c r="G42" s="43"/>
      <c r="H42" s="56"/>
    </row>
    <row r="43" spans="1:8" ht="30" customHeight="1" x14ac:dyDescent="0.2">
      <c r="A43" s="63">
        <v>7211</v>
      </c>
      <c r="B43" s="64" t="s">
        <v>181</v>
      </c>
      <c r="C43" s="47">
        <v>207.05</v>
      </c>
      <c r="D43" s="47"/>
      <c r="E43" s="47"/>
      <c r="F43" s="42"/>
      <c r="G43" s="43"/>
      <c r="H43" s="56"/>
    </row>
    <row r="44" spans="1:8" ht="30" customHeight="1" x14ac:dyDescent="0.2">
      <c r="A44" s="63">
        <v>722</v>
      </c>
      <c r="B44" s="64" t="s">
        <v>61</v>
      </c>
      <c r="C44" s="47"/>
      <c r="D44" s="47"/>
      <c r="E44" s="47"/>
      <c r="F44" s="42"/>
      <c r="G44" s="42"/>
      <c r="H44" s="56"/>
    </row>
    <row r="45" spans="1:8" ht="30" customHeight="1" x14ac:dyDescent="0.2">
      <c r="A45" s="65">
        <v>723</v>
      </c>
      <c r="B45" s="66" t="s">
        <v>62</v>
      </c>
      <c r="C45" s="67"/>
      <c r="D45" s="67"/>
      <c r="E45" s="67"/>
      <c r="F45" s="42"/>
      <c r="G45" s="42"/>
      <c r="H45" s="56"/>
    </row>
    <row r="46" spans="1:8" s="44" customFormat="1" ht="30" customHeight="1" x14ac:dyDescent="0.2">
      <c r="A46" s="68">
        <v>8</v>
      </c>
      <c r="B46" s="58" t="s">
        <v>63</v>
      </c>
      <c r="C46" s="37"/>
      <c r="D46" s="37"/>
      <c r="E46" s="37"/>
      <c r="F46" s="38">
        <v>0</v>
      </c>
      <c r="G46" s="38">
        <v>0</v>
      </c>
      <c r="H46" s="56"/>
    </row>
    <row r="47" spans="1:8" s="44" customFormat="1" ht="30" customHeight="1" x14ac:dyDescent="0.2">
      <c r="A47" s="69">
        <v>81</v>
      </c>
      <c r="B47" s="61" t="s">
        <v>64</v>
      </c>
      <c r="C47" s="41"/>
      <c r="D47" s="41"/>
      <c r="E47" s="41"/>
      <c r="F47" s="42">
        <v>0</v>
      </c>
      <c r="G47" s="42"/>
      <c r="H47" s="56"/>
    </row>
    <row r="48" spans="1:8" ht="30" customHeight="1" x14ac:dyDescent="0.2">
      <c r="A48" s="70">
        <v>818</v>
      </c>
      <c r="B48" s="64" t="s">
        <v>65</v>
      </c>
      <c r="C48" s="47"/>
      <c r="D48" s="47"/>
      <c r="E48" s="47"/>
      <c r="F48" s="42">
        <v>0</v>
      </c>
      <c r="G48" s="42"/>
      <c r="H48" s="56"/>
    </row>
    <row r="49" spans="1:8" s="44" customFormat="1" ht="30" customHeight="1" x14ac:dyDescent="0.2">
      <c r="A49" s="69">
        <v>83</v>
      </c>
      <c r="B49" s="61" t="s">
        <v>66</v>
      </c>
      <c r="C49" s="41"/>
      <c r="D49" s="41"/>
      <c r="E49" s="41"/>
      <c r="F49" s="42">
        <v>0</v>
      </c>
      <c r="G49" s="42"/>
      <c r="H49" s="56"/>
    </row>
    <row r="50" spans="1:8" ht="30" customHeight="1" x14ac:dyDescent="0.2">
      <c r="A50" s="70">
        <v>832</v>
      </c>
      <c r="B50" s="64" t="s">
        <v>67</v>
      </c>
      <c r="C50" s="47"/>
      <c r="D50" s="47"/>
      <c r="E50" s="47"/>
      <c r="F50" s="42">
        <v>0</v>
      </c>
      <c r="G50" s="42"/>
      <c r="H50" s="56"/>
    </row>
    <row r="51" spans="1:8" s="44" customFormat="1" ht="30" customHeight="1" x14ac:dyDescent="0.2">
      <c r="A51" s="69">
        <v>84</v>
      </c>
      <c r="B51" s="61" t="s">
        <v>68</v>
      </c>
      <c r="C51" s="41"/>
      <c r="D51" s="41"/>
      <c r="E51" s="41"/>
      <c r="F51" s="42">
        <v>0</v>
      </c>
      <c r="G51" s="42"/>
      <c r="H51" s="56"/>
    </row>
    <row r="52" spans="1:8" ht="30" customHeight="1" x14ac:dyDescent="0.2">
      <c r="A52" s="70">
        <v>844</v>
      </c>
      <c r="B52" s="64" t="s">
        <v>69</v>
      </c>
      <c r="C52" s="47"/>
      <c r="D52" s="47"/>
      <c r="E52" s="47"/>
      <c r="F52" s="42">
        <v>0</v>
      </c>
      <c r="G52" s="42"/>
      <c r="H52" s="56"/>
    </row>
    <row r="53" spans="1:8" ht="30" customHeight="1" x14ac:dyDescent="0.2">
      <c r="A53" s="71" t="s">
        <v>70</v>
      </c>
      <c r="B53" s="72"/>
      <c r="C53" s="73">
        <f>C9+C38</f>
        <v>1122261.7</v>
      </c>
      <c r="D53" s="73">
        <f>D9+D38</f>
        <v>1586655.26</v>
      </c>
      <c r="E53" s="73">
        <f>E9+E38</f>
        <v>1395279.5900000003</v>
      </c>
      <c r="F53" s="38">
        <f>E53/C53*100</f>
        <v>124.32747103460808</v>
      </c>
      <c r="G53" s="38">
        <f>E53/D53*100</f>
        <v>87.938421481677139</v>
      </c>
    </row>
    <row r="54" spans="1:8" ht="15.75" customHeight="1" x14ac:dyDescent="0.2">
      <c r="A54" s="123"/>
      <c r="B54" s="124"/>
      <c r="C54" s="125"/>
      <c r="D54" s="125"/>
      <c r="E54" s="125"/>
      <c r="F54" s="126"/>
      <c r="G54" s="126"/>
    </row>
    <row r="55" spans="1:8" ht="30" customHeight="1" x14ac:dyDescent="0.2">
      <c r="A55" s="35">
        <v>3</v>
      </c>
      <c r="B55" s="88" t="s">
        <v>156</v>
      </c>
      <c r="C55" s="89">
        <f>C56+C67+C99+C108+C111+C103</f>
        <v>1099847.1900000002</v>
      </c>
      <c r="D55" s="89">
        <f>D56+D67+D99+D108+D111+D103</f>
        <v>1558650.0600000003</v>
      </c>
      <c r="E55" s="89">
        <f>E56+E67+E99+E108+E111+E103</f>
        <v>1382164.03</v>
      </c>
      <c r="F55" s="90">
        <f t="shared" ref="F55:F63" si="0">E55/C55*100</f>
        <v>125.66873312646277</v>
      </c>
      <c r="G55" s="38">
        <f>E55/D55*100</f>
        <v>88.676994629570643</v>
      </c>
    </row>
    <row r="56" spans="1:8" s="78" customFormat="1" ht="20.25" customHeight="1" x14ac:dyDescent="0.2">
      <c r="A56" s="39">
        <v>31</v>
      </c>
      <c r="B56" s="91" t="s">
        <v>74</v>
      </c>
      <c r="C56" s="92">
        <f>C57+C61+C63</f>
        <v>824404.84000000008</v>
      </c>
      <c r="D56" s="92">
        <v>1169366.58</v>
      </c>
      <c r="E56" s="92">
        <f>E57+E61+E63</f>
        <v>1040123.43</v>
      </c>
      <c r="F56" s="42">
        <f t="shared" si="0"/>
        <v>126.16658461151198</v>
      </c>
      <c r="G56" s="43">
        <f>E56/D56*100</f>
        <v>88.947593320137472</v>
      </c>
    </row>
    <row r="57" spans="1:8" s="79" customFormat="1" ht="44.25" customHeight="1" x14ac:dyDescent="0.25">
      <c r="A57" s="39">
        <v>311</v>
      </c>
      <c r="B57" s="91" t="s">
        <v>75</v>
      </c>
      <c r="C57" s="92">
        <f>C58+C59+C60</f>
        <v>673604.08000000007</v>
      </c>
      <c r="D57" s="92"/>
      <c r="E57" s="92">
        <f>E58+E59+E60</f>
        <v>861943.5</v>
      </c>
      <c r="F57" s="42">
        <f t="shared" si="0"/>
        <v>127.95995831854223</v>
      </c>
      <c r="G57" s="43"/>
    </row>
    <row r="58" spans="1:8" s="78" customFormat="1" x14ac:dyDescent="0.2">
      <c r="A58" s="45">
        <v>3111</v>
      </c>
      <c r="B58" s="46" t="s">
        <v>76</v>
      </c>
      <c r="C58" s="94">
        <v>654903.55000000005</v>
      </c>
      <c r="D58" s="94"/>
      <c r="E58" s="94">
        <v>837244.92</v>
      </c>
      <c r="F58" s="42">
        <f t="shared" si="0"/>
        <v>127.84247695710307</v>
      </c>
      <c r="G58" s="42"/>
    </row>
    <row r="59" spans="1:8" s="78" customFormat="1" ht="20.25" customHeight="1" x14ac:dyDescent="0.2">
      <c r="A59" s="45">
        <v>3113</v>
      </c>
      <c r="B59" s="46" t="s">
        <v>77</v>
      </c>
      <c r="C59" s="94">
        <v>9180.2999999999993</v>
      </c>
      <c r="D59" s="94"/>
      <c r="E59" s="94">
        <v>10333.64</v>
      </c>
      <c r="F59" s="42">
        <f t="shared" si="0"/>
        <v>112.56320599544678</v>
      </c>
      <c r="G59" s="42"/>
    </row>
    <row r="60" spans="1:8" s="78" customFormat="1" ht="20.25" customHeight="1" x14ac:dyDescent="0.2">
      <c r="A60" s="45">
        <v>3114</v>
      </c>
      <c r="B60" s="46" t="s">
        <v>78</v>
      </c>
      <c r="C60" s="94">
        <v>9520.23</v>
      </c>
      <c r="D60" s="94"/>
      <c r="E60" s="94">
        <v>14364.94</v>
      </c>
      <c r="F60" s="42">
        <f t="shared" si="0"/>
        <v>150.88858147334676</v>
      </c>
      <c r="G60" s="42"/>
    </row>
    <row r="61" spans="1:8" s="78" customFormat="1" ht="20.25" customHeight="1" x14ac:dyDescent="0.2">
      <c r="A61" s="39">
        <v>312</v>
      </c>
      <c r="B61" s="91" t="s">
        <v>79</v>
      </c>
      <c r="C61" s="92">
        <f>C62</f>
        <v>39720.81</v>
      </c>
      <c r="D61" s="92"/>
      <c r="E61" s="92">
        <f>E62</f>
        <v>35821.01</v>
      </c>
      <c r="F61" s="42">
        <f t="shared" si="0"/>
        <v>90.181972623418318</v>
      </c>
      <c r="G61" s="42"/>
    </row>
    <row r="62" spans="1:8" s="78" customFormat="1" ht="20.25" customHeight="1" x14ac:dyDescent="0.2">
      <c r="A62" s="45" t="s">
        <v>80</v>
      </c>
      <c r="B62" s="95" t="s">
        <v>79</v>
      </c>
      <c r="C62" s="94">
        <v>39720.81</v>
      </c>
      <c r="D62" s="94"/>
      <c r="E62" s="94">
        <v>35821.01</v>
      </c>
      <c r="F62" s="42">
        <f t="shared" si="0"/>
        <v>90.181972623418318</v>
      </c>
      <c r="G62" s="42"/>
    </row>
    <row r="63" spans="1:8" s="78" customFormat="1" ht="20.25" customHeight="1" x14ac:dyDescent="0.2">
      <c r="A63" s="39">
        <v>313</v>
      </c>
      <c r="B63" s="91" t="s">
        <v>81</v>
      </c>
      <c r="C63" s="92">
        <f>C65</f>
        <v>111079.95</v>
      </c>
      <c r="D63" s="92"/>
      <c r="E63" s="92">
        <f>E65</f>
        <v>142358.92000000001</v>
      </c>
      <c r="F63" s="42">
        <f t="shared" si="0"/>
        <v>128.1589701831879</v>
      </c>
      <c r="G63" s="42"/>
    </row>
    <row r="64" spans="1:8" s="78" customFormat="1" ht="20.25" customHeight="1" x14ac:dyDescent="0.2">
      <c r="A64" s="45">
        <v>3131</v>
      </c>
      <c r="B64" s="95" t="s">
        <v>82</v>
      </c>
      <c r="C64" s="94"/>
      <c r="D64" s="94"/>
      <c r="E64" s="94"/>
      <c r="F64" s="93"/>
      <c r="G64" s="42"/>
    </row>
    <row r="65" spans="1:7" s="80" customFormat="1" ht="20.25" customHeight="1" x14ac:dyDescent="0.2">
      <c r="A65" s="45">
        <v>3132</v>
      </c>
      <c r="B65" s="95" t="s">
        <v>83</v>
      </c>
      <c r="C65" s="94">
        <v>111079.95</v>
      </c>
      <c r="D65" s="94"/>
      <c r="E65" s="94">
        <v>142358.92000000001</v>
      </c>
      <c r="F65" s="93"/>
      <c r="G65" s="42"/>
    </row>
    <row r="66" spans="1:7" s="80" customFormat="1" ht="25.5" x14ac:dyDescent="0.2">
      <c r="A66" s="45">
        <v>3133</v>
      </c>
      <c r="B66" s="95" t="s">
        <v>84</v>
      </c>
      <c r="C66" s="94"/>
      <c r="D66" s="94"/>
      <c r="E66" s="94"/>
      <c r="F66" s="93"/>
      <c r="G66" s="42"/>
    </row>
    <row r="67" spans="1:7" x14ac:dyDescent="0.2">
      <c r="A67" s="39">
        <v>32</v>
      </c>
      <c r="B67" s="91" t="s">
        <v>85</v>
      </c>
      <c r="C67" s="92">
        <f>C68+C73+C80+C90+C92</f>
        <v>185005.30999999997</v>
      </c>
      <c r="D67" s="92">
        <v>272762.27</v>
      </c>
      <c r="E67" s="92">
        <f>E68+E73+E80+E90+E92</f>
        <v>225480.65000000005</v>
      </c>
      <c r="F67" s="42">
        <f t="shared" ref="F67:F72" si="1">E67/C67*100</f>
        <v>121.87793420632093</v>
      </c>
      <c r="G67" s="43">
        <f>E67/D67*100</f>
        <v>82.665630404087793</v>
      </c>
    </row>
    <row r="68" spans="1:7" x14ac:dyDescent="0.2">
      <c r="A68" s="39">
        <v>321</v>
      </c>
      <c r="B68" s="91" t="s">
        <v>86</v>
      </c>
      <c r="C68" s="92">
        <f>C69+C70+C71+C72</f>
        <v>44263.33</v>
      </c>
      <c r="D68" s="92"/>
      <c r="E68" s="92">
        <f>E69+E70+E71+E72</f>
        <v>40305.68</v>
      </c>
      <c r="F68" s="42">
        <f t="shared" si="1"/>
        <v>91.05885164988716</v>
      </c>
      <c r="G68" s="42"/>
    </row>
    <row r="69" spans="1:7" x14ac:dyDescent="0.2">
      <c r="A69" s="45" t="s">
        <v>87</v>
      </c>
      <c r="B69" s="95" t="s">
        <v>88</v>
      </c>
      <c r="C69" s="94">
        <v>2364.15</v>
      </c>
      <c r="D69" s="94"/>
      <c r="E69" s="94">
        <v>5266.4</v>
      </c>
      <c r="F69" s="42">
        <f t="shared" si="1"/>
        <v>222.76082312882005</v>
      </c>
      <c r="G69" s="42"/>
    </row>
    <row r="70" spans="1:7" ht="25.5" x14ac:dyDescent="0.2">
      <c r="A70" s="45" t="s">
        <v>89</v>
      </c>
      <c r="B70" s="95" t="s">
        <v>90</v>
      </c>
      <c r="C70" s="94">
        <v>40724.79</v>
      </c>
      <c r="D70" s="94"/>
      <c r="E70" s="94">
        <v>34315.589999999997</v>
      </c>
      <c r="F70" s="42">
        <f t="shared" si="1"/>
        <v>84.262165624426771</v>
      </c>
      <c r="G70" s="42"/>
    </row>
    <row r="71" spans="1:7" x14ac:dyDescent="0.2">
      <c r="A71" s="45">
        <v>3213</v>
      </c>
      <c r="B71" s="95" t="s">
        <v>91</v>
      </c>
      <c r="C71" s="94">
        <v>973.75</v>
      </c>
      <c r="D71" s="94"/>
      <c r="E71" s="94">
        <v>381.03</v>
      </c>
      <c r="F71" s="42">
        <f t="shared" si="1"/>
        <v>39.130166880616173</v>
      </c>
      <c r="G71" s="48"/>
    </row>
    <row r="72" spans="1:7" x14ac:dyDescent="0.2">
      <c r="A72" s="45">
        <v>3214</v>
      </c>
      <c r="B72" s="95" t="s">
        <v>92</v>
      </c>
      <c r="C72" s="94">
        <v>200.64</v>
      </c>
      <c r="D72" s="94"/>
      <c r="E72" s="94">
        <v>342.66</v>
      </c>
      <c r="F72" s="42">
        <f t="shared" si="1"/>
        <v>170.78349282296651</v>
      </c>
      <c r="G72" s="48"/>
    </row>
    <row r="73" spans="1:7" x14ac:dyDescent="0.2">
      <c r="A73" s="39">
        <v>322</v>
      </c>
      <c r="B73" s="91" t="s">
        <v>93</v>
      </c>
      <c r="C73" s="92">
        <f>C74+C75+C76+C77+C78+C79</f>
        <v>91019.03</v>
      </c>
      <c r="D73" s="92"/>
      <c r="E73" s="92">
        <f>E74+E75+E76+E77+E78+E79</f>
        <v>91384.290000000023</v>
      </c>
      <c r="F73" s="42"/>
      <c r="G73" s="42"/>
    </row>
    <row r="74" spans="1:7" ht="25.5" x14ac:dyDescent="0.2">
      <c r="A74" s="45" t="s">
        <v>94</v>
      </c>
      <c r="B74" s="95" t="s">
        <v>95</v>
      </c>
      <c r="C74" s="94">
        <v>9662.23</v>
      </c>
      <c r="D74" s="94"/>
      <c r="E74" s="94">
        <v>10300.719999999999</v>
      </c>
      <c r="F74" s="42">
        <f t="shared" ref="F74:F110" si="2">E74/C74*100</f>
        <v>106.60810185640375</v>
      </c>
      <c r="G74" s="42"/>
    </row>
    <row r="75" spans="1:7" x14ac:dyDescent="0.2">
      <c r="A75" s="45">
        <v>3222</v>
      </c>
      <c r="B75" s="95" t="s">
        <v>96</v>
      </c>
      <c r="C75" s="94">
        <v>48745.96</v>
      </c>
      <c r="D75" s="94"/>
      <c r="E75" s="94">
        <v>49776.91</v>
      </c>
      <c r="F75" s="42">
        <f t="shared" si="2"/>
        <v>102.11494450001601</v>
      </c>
      <c r="G75" s="42"/>
    </row>
    <row r="76" spans="1:7" x14ac:dyDescent="0.2">
      <c r="A76" s="45" t="s">
        <v>97</v>
      </c>
      <c r="B76" s="95" t="s">
        <v>98</v>
      </c>
      <c r="C76" s="94">
        <v>30099.13</v>
      </c>
      <c r="D76" s="94"/>
      <c r="E76" s="94">
        <v>27851.74</v>
      </c>
      <c r="F76" s="42">
        <f t="shared" si="2"/>
        <v>92.533372227037788</v>
      </c>
      <c r="G76" s="42"/>
    </row>
    <row r="77" spans="1:7" ht="25.5" x14ac:dyDescent="0.2">
      <c r="A77" s="45" t="s">
        <v>99</v>
      </c>
      <c r="B77" s="95" t="s">
        <v>100</v>
      </c>
      <c r="C77" s="94">
        <v>1579.15</v>
      </c>
      <c r="D77" s="94"/>
      <c r="E77" s="94">
        <v>1348.1</v>
      </c>
      <c r="F77" s="42">
        <f t="shared" si="2"/>
        <v>85.368711015419677</v>
      </c>
      <c r="G77" s="42"/>
    </row>
    <row r="78" spans="1:7" x14ac:dyDescent="0.2">
      <c r="A78" s="45">
        <v>3225</v>
      </c>
      <c r="B78" s="95" t="s">
        <v>101</v>
      </c>
      <c r="C78" s="94">
        <v>666.25</v>
      </c>
      <c r="D78" s="94"/>
      <c r="E78" s="94">
        <v>1839.99</v>
      </c>
      <c r="F78" s="42">
        <f t="shared" si="2"/>
        <v>276.17110694183867</v>
      </c>
      <c r="G78" s="42"/>
    </row>
    <row r="79" spans="1:7" ht="25.5" x14ac:dyDescent="0.2">
      <c r="A79" s="45">
        <v>3227</v>
      </c>
      <c r="B79" s="95" t="s">
        <v>102</v>
      </c>
      <c r="C79" s="94">
        <v>266.31</v>
      </c>
      <c r="D79" s="94"/>
      <c r="E79" s="94">
        <v>266.83</v>
      </c>
      <c r="F79" s="42">
        <f t="shared" si="2"/>
        <v>100.1952611618039</v>
      </c>
      <c r="G79" s="42"/>
    </row>
    <row r="80" spans="1:7" x14ac:dyDescent="0.2">
      <c r="A80" s="39">
        <v>323</v>
      </c>
      <c r="B80" s="91" t="s">
        <v>103</v>
      </c>
      <c r="C80" s="92">
        <f>C81+C82+C84+C86+C87+C88+C89</f>
        <v>43189.99</v>
      </c>
      <c r="D80" s="92"/>
      <c r="E80" s="92">
        <f>E81+E82+E84+E86+E87+E88+E89+E83</f>
        <v>87429.010000000009</v>
      </c>
      <c r="F80" s="42">
        <f t="shared" si="2"/>
        <v>202.42887298654159</v>
      </c>
      <c r="G80" s="42"/>
    </row>
    <row r="81" spans="1:7" x14ac:dyDescent="0.2">
      <c r="A81" s="45" t="s">
        <v>104</v>
      </c>
      <c r="B81" s="95" t="s">
        <v>105</v>
      </c>
      <c r="C81" s="94">
        <v>1620.39</v>
      </c>
      <c r="D81" s="94"/>
      <c r="E81" s="94">
        <v>1609.03</v>
      </c>
      <c r="F81" s="42">
        <f t="shared" si="2"/>
        <v>99.298934207197021</v>
      </c>
      <c r="G81" s="42"/>
    </row>
    <row r="82" spans="1:7" ht="25.5" x14ac:dyDescent="0.2">
      <c r="A82" s="45" t="s">
        <v>106</v>
      </c>
      <c r="B82" s="95" t="s">
        <v>107</v>
      </c>
      <c r="C82" s="94">
        <v>23554.06</v>
      </c>
      <c r="D82" s="94"/>
      <c r="E82" s="94">
        <v>71142.91</v>
      </c>
      <c r="F82" s="42">
        <f t="shared" si="2"/>
        <v>302.04096448765097</v>
      </c>
      <c r="G82" s="42"/>
    </row>
    <row r="83" spans="1:7" x14ac:dyDescent="0.2">
      <c r="A83" s="45">
        <v>3233</v>
      </c>
      <c r="B83" s="95" t="s">
        <v>108</v>
      </c>
      <c r="C83" s="94"/>
      <c r="D83" s="94"/>
      <c r="E83" s="94">
        <v>448.97</v>
      </c>
      <c r="F83" s="42">
        <v>0</v>
      </c>
      <c r="G83" s="42"/>
    </row>
    <row r="84" spans="1:7" x14ac:dyDescent="0.2">
      <c r="A84" s="45" t="s">
        <v>109</v>
      </c>
      <c r="B84" s="95" t="s">
        <v>110</v>
      </c>
      <c r="C84" s="94">
        <v>7294.66</v>
      </c>
      <c r="D84" s="94"/>
      <c r="E84" s="94">
        <v>6542.24</v>
      </c>
      <c r="F84" s="42">
        <f t="shared" si="2"/>
        <v>89.685331461644552</v>
      </c>
      <c r="G84" s="48"/>
    </row>
    <row r="85" spans="1:7" x14ac:dyDescent="0.2">
      <c r="A85" s="45">
        <v>3235</v>
      </c>
      <c r="B85" s="95" t="s">
        <v>111</v>
      </c>
      <c r="C85" s="94"/>
      <c r="D85" s="94"/>
      <c r="E85" s="94"/>
      <c r="F85" s="42"/>
      <c r="G85" s="48"/>
    </row>
    <row r="86" spans="1:7" x14ac:dyDescent="0.2">
      <c r="A86" s="45">
        <v>3236</v>
      </c>
      <c r="B86" s="95" t="s">
        <v>112</v>
      </c>
      <c r="C86" s="94">
        <v>3451.95</v>
      </c>
      <c r="D86" s="94"/>
      <c r="E86" s="94">
        <v>3448.22</v>
      </c>
      <c r="F86" s="42">
        <f t="shared" si="2"/>
        <v>99.891945132461359</v>
      </c>
      <c r="G86" s="48"/>
    </row>
    <row r="87" spans="1:7" x14ac:dyDescent="0.2">
      <c r="A87" s="45">
        <v>3237</v>
      </c>
      <c r="B87" s="95" t="s">
        <v>113</v>
      </c>
      <c r="C87" s="94">
        <v>1406.12</v>
      </c>
      <c r="D87" s="94"/>
      <c r="E87" s="94">
        <v>125</v>
      </c>
      <c r="F87" s="42">
        <f t="shared" si="2"/>
        <v>8.8897106932551999</v>
      </c>
      <c r="G87" s="48"/>
    </row>
    <row r="88" spans="1:7" x14ac:dyDescent="0.2">
      <c r="A88" s="45" t="s">
        <v>114</v>
      </c>
      <c r="B88" s="95" t="s">
        <v>115</v>
      </c>
      <c r="C88" s="94">
        <v>886.28</v>
      </c>
      <c r="D88" s="94"/>
      <c r="E88" s="94">
        <v>1157.54</v>
      </c>
      <c r="F88" s="42">
        <f t="shared" si="2"/>
        <v>130.6065803132193</v>
      </c>
      <c r="G88" s="48"/>
    </row>
    <row r="89" spans="1:7" x14ac:dyDescent="0.2">
      <c r="A89" s="45" t="s">
        <v>116</v>
      </c>
      <c r="B89" s="95" t="s">
        <v>117</v>
      </c>
      <c r="C89" s="94">
        <v>4976.53</v>
      </c>
      <c r="D89" s="94"/>
      <c r="E89" s="94">
        <v>2955.1</v>
      </c>
      <c r="F89" s="42">
        <f t="shared" si="2"/>
        <v>59.380733161459901</v>
      </c>
      <c r="G89" s="48"/>
    </row>
    <row r="90" spans="1:7" ht="25.5" x14ac:dyDescent="0.2">
      <c r="A90" s="39">
        <v>324</v>
      </c>
      <c r="B90" s="91" t="s">
        <v>118</v>
      </c>
      <c r="C90" s="92"/>
      <c r="D90" s="92"/>
      <c r="E90" s="92"/>
      <c r="F90" s="42"/>
      <c r="G90" s="42"/>
    </row>
    <row r="91" spans="1:7" ht="25.5" x14ac:dyDescent="0.2">
      <c r="A91" s="45">
        <v>3241</v>
      </c>
      <c r="B91" s="95" t="s">
        <v>118</v>
      </c>
      <c r="C91" s="94"/>
      <c r="D91" s="94"/>
      <c r="E91" s="94"/>
      <c r="F91" s="42"/>
      <c r="G91" s="42"/>
    </row>
    <row r="92" spans="1:7" ht="25.5" x14ac:dyDescent="0.2">
      <c r="A92" s="39">
        <v>329</v>
      </c>
      <c r="B92" s="91" t="s">
        <v>119</v>
      </c>
      <c r="C92" s="92">
        <f>C93+C95+C96+C98</f>
        <v>6532.9600000000009</v>
      </c>
      <c r="D92" s="92"/>
      <c r="E92" s="92">
        <f>E93+E95+E96+E98</f>
        <v>6361.67</v>
      </c>
      <c r="F92" s="42">
        <f t="shared" si="2"/>
        <v>97.378064460826323</v>
      </c>
      <c r="G92" s="43"/>
    </row>
    <row r="93" spans="1:7" x14ac:dyDescent="0.2">
      <c r="A93" s="45">
        <v>3292</v>
      </c>
      <c r="B93" s="95" t="s">
        <v>120</v>
      </c>
      <c r="C93" s="94">
        <v>1188.7</v>
      </c>
      <c r="D93" s="94"/>
      <c r="E93" s="94">
        <v>1207.76</v>
      </c>
      <c r="F93" s="42">
        <f t="shared" si="2"/>
        <v>101.60343232102295</v>
      </c>
      <c r="G93" s="42"/>
    </row>
    <row r="94" spans="1:7" x14ac:dyDescent="0.2">
      <c r="A94" s="45" t="s">
        <v>121</v>
      </c>
      <c r="B94" s="95" t="s">
        <v>122</v>
      </c>
      <c r="C94" s="94"/>
      <c r="D94" s="94"/>
      <c r="E94" s="94"/>
      <c r="F94" s="42"/>
      <c r="G94" s="48"/>
    </row>
    <row r="95" spans="1:7" x14ac:dyDescent="0.2">
      <c r="A95" s="45">
        <v>3294</v>
      </c>
      <c r="B95" s="95" t="s">
        <v>123</v>
      </c>
      <c r="C95" s="94">
        <v>108.09</v>
      </c>
      <c r="D95" s="94"/>
      <c r="E95" s="94">
        <v>163.09</v>
      </c>
      <c r="F95" s="42">
        <f t="shared" si="2"/>
        <v>150.88352299010083</v>
      </c>
      <c r="G95" s="48"/>
    </row>
    <row r="96" spans="1:7" x14ac:dyDescent="0.2">
      <c r="A96" s="45">
        <v>3295</v>
      </c>
      <c r="B96" s="95" t="s">
        <v>124</v>
      </c>
      <c r="C96" s="94">
        <v>3852.23</v>
      </c>
      <c r="D96" s="94"/>
      <c r="E96" s="94">
        <v>3640</v>
      </c>
      <c r="F96" s="42">
        <f t="shared" si="2"/>
        <v>94.490723554927925</v>
      </c>
      <c r="G96" s="48"/>
    </row>
    <row r="97" spans="1:7" x14ac:dyDescent="0.2">
      <c r="A97" s="45">
        <v>3296</v>
      </c>
      <c r="B97" s="95" t="s">
        <v>125</v>
      </c>
      <c r="C97" s="94"/>
      <c r="D97" s="94"/>
      <c r="E97" s="94"/>
      <c r="F97" s="42"/>
      <c r="G97" s="48"/>
    </row>
    <row r="98" spans="1:7" x14ac:dyDescent="0.2">
      <c r="A98" s="45" t="s">
        <v>126</v>
      </c>
      <c r="B98" s="95" t="s">
        <v>119</v>
      </c>
      <c r="C98" s="94">
        <v>1383.94</v>
      </c>
      <c r="D98" s="94"/>
      <c r="E98" s="94">
        <v>1350.82</v>
      </c>
      <c r="F98" s="42">
        <f t="shared" si="2"/>
        <v>97.606832666156038</v>
      </c>
      <c r="G98" s="48"/>
    </row>
    <row r="99" spans="1:7" x14ac:dyDescent="0.2">
      <c r="A99" s="39">
        <v>34</v>
      </c>
      <c r="B99" s="91" t="s">
        <v>127</v>
      </c>
      <c r="C99" s="92">
        <f>C100</f>
        <v>514.92999999999995</v>
      </c>
      <c r="D99" s="92">
        <v>600</v>
      </c>
      <c r="E99" s="92">
        <f>E100</f>
        <v>497.96</v>
      </c>
      <c r="F99" s="42">
        <f t="shared" si="2"/>
        <v>96.704406424174167</v>
      </c>
      <c r="G99" s="43">
        <f>E99/D99*100</f>
        <v>82.993333333333325</v>
      </c>
    </row>
    <row r="100" spans="1:7" x14ac:dyDescent="0.2">
      <c r="A100" s="39">
        <v>343</v>
      </c>
      <c r="B100" s="91" t="s">
        <v>128</v>
      </c>
      <c r="C100" s="92">
        <f>C101</f>
        <v>514.92999999999995</v>
      </c>
      <c r="D100" s="92"/>
      <c r="E100" s="92">
        <f>E101</f>
        <v>497.96</v>
      </c>
      <c r="F100" s="42">
        <f t="shared" si="2"/>
        <v>96.704406424174167</v>
      </c>
      <c r="G100" s="42"/>
    </row>
    <row r="101" spans="1:7" ht="25.5" x14ac:dyDescent="0.2">
      <c r="A101" s="45" t="s">
        <v>129</v>
      </c>
      <c r="B101" s="95" t="s">
        <v>130</v>
      </c>
      <c r="C101" s="94">
        <v>514.92999999999995</v>
      </c>
      <c r="D101" s="94"/>
      <c r="E101" s="94">
        <v>497.96</v>
      </c>
      <c r="F101" s="42"/>
      <c r="G101" s="42"/>
    </row>
    <row r="102" spans="1:7" x14ac:dyDescent="0.2">
      <c r="A102" s="45">
        <v>3433</v>
      </c>
      <c r="B102" s="95" t="s">
        <v>131</v>
      </c>
      <c r="C102" s="94"/>
      <c r="D102" s="94"/>
      <c r="E102" s="94"/>
      <c r="F102" s="42"/>
      <c r="G102" s="42"/>
    </row>
    <row r="103" spans="1:7" ht="25.5" x14ac:dyDescent="0.2">
      <c r="A103" s="39">
        <v>36</v>
      </c>
      <c r="B103" s="91" t="s">
        <v>132</v>
      </c>
      <c r="C103" s="92">
        <f>C106</f>
        <v>101.28</v>
      </c>
      <c r="D103" s="92">
        <v>52.1</v>
      </c>
      <c r="E103" s="92">
        <f>E106</f>
        <v>0</v>
      </c>
      <c r="F103" s="42"/>
      <c r="G103" s="42"/>
    </row>
    <row r="104" spans="1:7" ht="25.5" x14ac:dyDescent="0.2">
      <c r="A104" s="39">
        <v>366</v>
      </c>
      <c r="B104" s="91" t="s">
        <v>132</v>
      </c>
      <c r="C104" s="92"/>
      <c r="D104" s="92"/>
      <c r="E104" s="92"/>
      <c r="F104" s="42"/>
      <c r="G104" s="42"/>
    </row>
    <row r="105" spans="1:7" ht="25.5" x14ac:dyDescent="0.2">
      <c r="A105" s="45">
        <v>3661</v>
      </c>
      <c r="B105" s="95" t="s">
        <v>132</v>
      </c>
      <c r="C105" s="94"/>
      <c r="D105" s="94"/>
      <c r="E105" s="94"/>
      <c r="F105" s="42"/>
      <c r="G105" s="48"/>
    </row>
    <row r="106" spans="1:7" ht="25.5" x14ac:dyDescent="0.2">
      <c r="A106" s="39">
        <v>369</v>
      </c>
      <c r="B106" s="91" t="s">
        <v>133</v>
      </c>
      <c r="C106" s="92">
        <f>C107</f>
        <v>101.28</v>
      </c>
      <c r="D106" s="92"/>
      <c r="E106" s="92">
        <f>E107</f>
        <v>0</v>
      </c>
      <c r="F106" s="42"/>
      <c r="G106" s="42"/>
    </row>
    <row r="107" spans="1:7" ht="25.5" x14ac:dyDescent="0.2">
      <c r="A107" s="45">
        <v>3691</v>
      </c>
      <c r="B107" s="95" t="s">
        <v>133</v>
      </c>
      <c r="C107" s="94">
        <v>101.28</v>
      </c>
      <c r="D107" s="94"/>
      <c r="E107" s="94"/>
      <c r="F107" s="42"/>
      <c r="G107" s="48"/>
    </row>
    <row r="108" spans="1:7" ht="25.5" x14ac:dyDescent="0.2">
      <c r="A108" s="39">
        <v>37</v>
      </c>
      <c r="B108" s="91" t="s">
        <v>134</v>
      </c>
      <c r="C108" s="92">
        <f>C109</f>
        <v>89410.51</v>
      </c>
      <c r="D108" s="92">
        <v>115369.11</v>
      </c>
      <c r="E108" s="92">
        <f>E109</f>
        <v>115562.44</v>
      </c>
      <c r="F108" s="42">
        <f t="shared" si="2"/>
        <v>129.24927953100817</v>
      </c>
      <c r="G108" s="43">
        <f>E108/D108*100</f>
        <v>100.16757518542008</v>
      </c>
    </row>
    <row r="109" spans="1:7" ht="25.5" x14ac:dyDescent="0.2">
      <c r="A109" s="39">
        <v>372</v>
      </c>
      <c r="B109" s="91" t="s">
        <v>134</v>
      </c>
      <c r="C109" s="92">
        <f>C110</f>
        <v>89410.51</v>
      </c>
      <c r="D109" s="92"/>
      <c r="E109" s="92">
        <f>E110</f>
        <v>115562.44</v>
      </c>
      <c r="F109" s="42">
        <f t="shared" si="2"/>
        <v>129.24927953100817</v>
      </c>
      <c r="G109" s="42"/>
    </row>
    <row r="110" spans="1:7" ht="25.5" x14ac:dyDescent="0.2">
      <c r="A110" s="45">
        <v>3722</v>
      </c>
      <c r="B110" s="95" t="s">
        <v>134</v>
      </c>
      <c r="C110" s="94">
        <v>89410.51</v>
      </c>
      <c r="D110" s="94"/>
      <c r="E110" s="94">
        <v>115562.44</v>
      </c>
      <c r="F110" s="42">
        <f t="shared" si="2"/>
        <v>129.24927953100817</v>
      </c>
      <c r="G110" s="48"/>
    </row>
    <row r="111" spans="1:7" x14ac:dyDescent="0.2">
      <c r="A111" s="45">
        <v>38</v>
      </c>
      <c r="B111" s="95" t="s">
        <v>79</v>
      </c>
      <c r="C111" s="94">
        <v>410.32</v>
      </c>
      <c r="D111" s="94">
        <v>500</v>
      </c>
      <c r="E111" s="94">
        <v>499.55</v>
      </c>
      <c r="F111" s="42"/>
      <c r="G111" s="48"/>
    </row>
    <row r="112" spans="1:7" x14ac:dyDescent="0.2">
      <c r="A112" s="45">
        <v>381</v>
      </c>
      <c r="B112" s="95" t="s">
        <v>178</v>
      </c>
      <c r="C112" s="94">
        <v>410.32</v>
      </c>
      <c r="D112" s="94"/>
      <c r="E112" s="94">
        <v>499.55</v>
      </c>
      <c r="F112" s="42"/>
      <c r="G112" s="48"/>
    </row>
    <row r="113" spans="1:7" x14ac:dyDescent="0.2">
      <c r="A113" s="45">
        <v>3812</v>
      </c>
      <c r="B113" s="95" t="s">
        <v>179</v>
      </c>
      <c r="C113" s="94">
        <v>410.32</v>
      </c>
      <c r="D113" s="94"/>
      <c r="E113" s="94">
        <v>499.55</v>
      </c>
      <c r="F113" s="42"/>
      <c r="G113" s="48"/>
    </row>
    <row r="114" spans="1:7" ht="25.5" x14ac:dyDescent="0.2">
      <c r="A114" s="35">
        <v>4</v>
      </c>
      <c r="B114" s="88" t="s">
        <v>135</v>
      </c>
      <c r="C114" s="89">
        <f>C115+C119</f>
        <v>25402.34</v>
      </c>
      <c r="D114" s="89">
        <f>D119</f>
        <v>29267.9</v>
      </c>
      <c r="E114" s="89">
        <f>E115+E119</f>
        <v>9087.77</v>
      </c>
      <c r="F114" s="90">
        <f>E114/C114*100</f>
        <v>35.775326210105057</v>
      </c>
      <c r="G114" s="38">
        <f>E114/D114*100</f>
        <v>31.050297424823782</v>
      </c>
    </row>
    <row r="115" spans="1:7" ht="25.5" x14ac:dyDescent="0.2">
      <c r="A115" s="39">
        <v>41</v>
      </c>
      <c r="B115" s="91" t="s">
        <v>136</v>
      </c>
      <c r="C115" s="92"/>
      <c r="D115" s="92"/>
      <c r="E115" s="92"/>
      <c r="F115" s="93"/>
      <c r="G115" s="42"/>
    </row>
    <row r="116" spans="1:7" x14ac:dyDescent="0.2">
      <c r="A116" s="39">
        <v>412</v>
      </c>
      <c r="B116" s="91" t="s">
        <v>162</v>
      </c>
      <c r="C116" s="92"/>
      <c r="D116" s="92"/>
      <c r="E116" s="92"/>
      <c r="F116" s="93"/>
      <c r="G116" s="42"/>
    </row>
    <row r="117" spans="1:7" x14ac:dyDescent="0.2">
      <c r="A117" s="45">
        <v>4123</v>
      </c>
      <c r="B117" s="95" t="s">
        <v>137</v>
      </c>
      <c r="C117" s="94"/>
      <c r="D117" s="94"/>
      <c r="E117" s="94"/>
      <c r="F117" s="93"/>
      <c r="G117" s="42"/>
    </row>
    <row r="118" spans="1:7" x14ac:dyDescent="0.2">
      <c r="A118" s="45">
        <v>4126</v>
      </c>
      <c r="B118" s="95" t="s">
        <v>161</v>
      </c>
      <c r="C118" s="94"/>
      <c r="D118" s="94"/>
      <c r="E118" s="94"/>
      <c r="F118" s="93"/>
      <c r="G118" s="42"/>
    </row>
    <row r="119" spans="1:7" ht="25.5" x14ac:dyDescent="0.2">
      <c r="A119" s="39">
        <v>42</v>
      </c>
      <c r="B119" s="91" t="s">
        <v>138</v>
      </c>
      <c r="C119" s="92">
        <f>C122+C130</f>
        <v>25402.34</v>
      </c>
      <c r="D119" s="92">
        <v>29267.9</v>
      </c>
      <c r="E119" s="92">
        <f>E122+E130</f>
        <v>9087.77</v>
      </c>
      <c r="F119" s="42">
        <f t="shared" ref="F119" si="3">E119/C119*100</f>
        <v>35.775326210105057</v>
      </c>
      <c r="G119" s="43">
        <f>E119/D119*100</f>
        <v>31.050297424823782</v>
      </c>
    </row>
    <row r="120" spans="1:7" x14ac:dyDescent="0.2">
      <c r="A120" s="39">
        <v>421</v>
      </c>
      <c r="B120" s="91" t="s">
        <v>139</v>
      </c>
      <c r="C120" s="92"/>
      <c r="D120" s="92"/>
      <c r="E120" s="92"/>
      <c r="F120" s="93"/>
      <c r="G120" s="42"/>
    </row>
    <row r="121" spans="1:7" x14ac:dyDescent="0.2">
      <c r="A121" s="45">
        <v>4212</v>
      </c>
      <c r="B121" s="95" t="s">
        <v>140</v>
      </c>
      <c r="C121" s="94"/>
      <c r="D121" s="94"/>
      <c r="E121" s="94"/>
      <c r="F121" s="93"/>
      <c r="G121" s="42"/>
    </row>
    <row r="122" spans="1:7" x14ac:dyDescent="0.2">
      <c r="A122" s="39">
        <v>422</v>
      </c>
      <c r="B122" s="91" t="s">
        <v>141</v>
      </c>
      <c r="C122" s="92">
        <f>C123+C129</f>
        <v>23956.29</v>
      </c>
      <c r="D122" s="92"/>
      <c r="E122" s="92">
        <f>E123+E129+E125+E128</f>
        <v>7334.24</v>
      </c>
      <c r="F122" s="42">
        <f t="shared" ref="F122:F123" si="4">E122/C122*100</f>
        <v>30.615091067940821</v>
      </c>
      <c r="G122" s="42"/>
    </row>
    <row r="123" spans="1:7" x14ac:dyDescent="0.2">
      <c r="A123" s="45" t="s">
        <v>142</v>
      </c>
      <c r="B123" s="95" t="s">
        <v>143</v>
      </c>
      <c r="C123" s="94">
        <v>7711.74</v>
      </c>
      <c r="D123" s="94"/>
      <c r="E123" s="94">
        <v>4934.68</v>
      </c>
      <c r="F123" s="42">
        <f t="shared" si="4"/>
        <v>63.989190506941377</v>
      </c>
      <c r="G123" s="48"/>
    </row>
    <row r="124" spans="1:7" x14ac:dyDescent="0.2">
      <c r="A124" s="45">
        <v>4222</v>
      </c>
      <c r="B124" s="95" t="s">
        <v>144</v>
      </c>
      <c r="C124" s="94"/>
      <c r="D124" s="94"/>
      <c r="E124" s="94"/>
      <c r="F124" s="93"/>
      <c r="G124" s="48"/>
    </row>
    <row r="125" spans="1:7" x14ac:dyDescent="0.2">
      <c r="A125" s="45">
        <v>4223</v>
      </c>
      <c r="B125" s="95" t="s">
        <v>145</v>
      </c>
      <c r="C125" s="94"/>
      <c r="D125" s="94"/>
      <c r="E125" s="94">
        <v>1568.75</v>
      </c>
      <c r="F125" s="93"/>
      <c r="G125" s="48"/>
    </row>
    <row r="126" spans="1:7" x14ac:dyDescent="0.2">
      <c r="A126" s="45">
        <v>4224</v>
      </c>
      <c r="B126" s="95" t="s">
        <v>146</v>
      </c>
      <c r="C126" s="94"/>
      <c r="D126" s="94"/>
      <c r="E126" s="94"/>
      <c r="F126" s="93"/>
      <c r="G126" s="48"/>
    </row>
    <row r="127" spans="1:7" x14ac:dyDescent="0.2">
      <c r="A127" s="45">
        <v>4225</v>
      </c>
      <c r="B127" s="95" t="s">
        <v>147</v>
      </c>
      <c r="C127" s="94"/>
      <c r="D127" s="94"/>
      <c r="E127" s="94"/>
      <c r="F127" s="93"/>
      <c r="G127" s="48"/>
    </row>
    <row r="128" spans="1:7" x14ac:dyDescent="0.2">
      <c r="A128" s="45">
        <v>4226</v>
      </c>
      <c r="B128" s="95" t="s">
        <v>148</v>
      </c>
      <c r="C128" s="94"/>
      <c r="D128" s="94"/>
      <c r="E128" s="94">
        <v>830.81</v>
      </c>
      <c r="F128" s="93"/>
      <c r="G128" s="48"/>
    </row>
    <row r="129" spans="1:7" ht="25.5" x14ac:dyDescent="0.2">
      <c r="A129" s="45">
        <v>4227</v>
      </c>
      <c r="B129" s="95" t="s">
        <v>149</v>
      </c>
      <c r="C129" s="94">
        <v>16244.55</v>
      </c>
      <c r="D129" s="94"/>
      <c r="E129" s="94"/>
      <c r="F129" s="42">
        <f t="shared" ref="F129" si="5">E129/C129*100</f>
        <v>0</v>
      </c>
      <c r="G129" s="48"/>
    </row>
    <row r="130" spans="1:7" ht="25.5" x14ac:dyDescent="0.2">
      <c r="A130" s="39">
        <v>424</v>
      </c>
      <c r="B130" s="91" t="s">
        <v>150</v>
      </c>
      <c r="C130" s="92">
        <f>C131</f>
        <v>1446.05</v>
      </c>
      <c r="D130" s="92"/>
      <c r="E130" s="92">
        <v>1753.53</v>
      </c>
      <c r="F130" s="42"/>
      <c r="G130" s="42"/>
    </row>
    <row r="131" spans="1:7" x14ac:dyDescent="0.2">
      <c r="A131" s="45">
        <v>4241</v>
      </c>
      <c r="B131" s="95" t="s">
        <v>151</v>
      </c>
      <c r="C131" s="94">
        <v>1446.05</v>
      </c>
      <c r="D131" s="94"/>
      <c r="E131" s="94">
        <v>1753.53</v>
      </c>
      <c r="F131" s="42"/>
      <c r="G131" s="42"/>
    </row>
    <row r="132" spans="1:7" ht="25.5" x14ac:dyDescent="0.2">
      <c r="A132" s="68">
        <v>5</v>
      </c>
      <c r="B132" s="58" t="s">
        <v>152</v>
      </c>
      <c r="C132" s="89"/>
      <c r="D132" s="89"/>
      <c r="E132" s="89"/>
      <c r="F132" s="90">
        <v>0</v>
      </c>
      <c r="G132" s="38">
        <v>0</v>
      </c>
    </row>
    <row r="133" spans="1:7" ht="25.5" x14ac:dyDescent="0.2">
      <c r="A133" s="69">
        <v>54</v>
      </c>
      <c r="B133" s="61" t="s">
        <v>153</v>
      </c>
      <c r="C133" s="92"/>
      <c r="D133" s="92"/>
      <c r="E133" s="92"/>
      <c r="F133" s="93">
        <v>0</v>
      </c>
      <c r="G133" s="42">
        <v>0</v>
      </c>
    </row>
    <row r="134" spans="1:7" ht="25.5" x14ac:dyDescent="0.2">
      <c r="A134" s="70">
        <v>544</v>
      </c>
      <c r="B134" s="64" t="s">
        <v>154</v>
      </c>
      <c r="C134" s="94"/>
      <c r="D134" s="94"/>
      <c r="E134" s="94"/>
      <c r="F134" s="93">
        <v>0</v>
      </c>
      <c r="G134" s="42">
        <v>0</v>
      </c>
    </row>
    <row r="135" spans="1:7" x14ac:dyDescent="0.2">
      <c r="A135" s="96" t="s">
        <v>9</v>
      </c>
      <c r="B135" s="97"/>
      <c r="C135" s="89">
        <f>C55+C114</f>
        <v>1125249.5300000003</v>
      </c>
      <c r="D135" s="89">
        <f>D55+D114</f>
        <v>1587917.9600000002</v>
      </c>
      <c r="E135" s="89">
        <f>E55+E114</f>
        <v>1391251.8</v>
      </c>
      <c r="F135" s="90">
        <f>E135/C135*100</f>
        <v>123.6394028975955</v>
      </c>
      <c r="G135" s="38">
        <f>E135/D135*100</f>
        <v>87.614841260438908</v>
      </c>
    </row>
    <row r="136" spans="1:7" x14ac:dyDescent="0.2">
      <c r="A136" s="109">
        <v>92</v>
      </c>
      <c r="B136" s="110" t="s">
        <v>182</v>
      </c>
      <c r="C136" s="111">
        <v>-2987.83</v>
      </c>
      <c r="D136" s="111">
        <v>1262.7</v>
      </c>
      <c r="E136" s="111">
        <v>4027.79</v>
      </c>
      <c r="F136" s="42">
        <f t="shared" ref="F136:F137" si="6">E136/C136*100</f>
        <v>-134.80653183079357</v>
      </c>
      <c r="G136" s="43">
        <f>E136/D136*100</f>
        <v>318.98233943137717</v>
      </c>
    </row>
    <row r="137" spans="1:7" x14ac:dyDescent="0.2">
      <c r="A137" s="109">
        <v>922</v>
      </c>
      <c r="B137" s="110" t="s">
        <v>188</v>
      </c>
      <c r="C137" s="111">
        <v>-2987.83</v>
      </c>
      <c r="D137" s="111">
        <v>1262.7</v>
      </c>
      <c r="E137" s="111">
        <v>4027.79</v>
      </c>
      <c r="F137" s="42">
        <f t="shared" si="6"/>
        <v>-134.80653183079357</v>
      </c>
      <c r="G137" s="43">
        <f>E137/D137*100</f>
        <v>318.98233943137717</v>
      </c>
    </row>
    <row r="138" spans="1:7" x14ac:dyDescent="0.2">
      <c r="A138" s="74"/>
      <c r="B138" s="75"/>
      <c r="C138" s="76"/>
      <c r="D138" s="76"/>
      <c r="E138" s="76"/>
      <c r="F138" s="77"/>
      <c r="G138" s="77"/>
    </row>
    <row r="139" spans="1:7" x14ac:dyDescent="0.2">
      <c r="A139" s="81"/>
      <c r="B139" s="82"/>
      <c r="C139" s="83"/>
      <c r="D139" s="83"/>
      <c r="E139" s="83"/>
      <c r="F139" s="84"/>
      <c r="G139" s="84"/>
    </row>
    <row r="140" spans="1:7" x14ac:dyDescent="0.2">
      <c r="A140" s="16"/>
      <c r="B140" s="16"/>
      <c r="C140" s="100"/>
      <c r="D140" s="100"/>
      <c r="E140" s="100" t="s">
        <v>180</v>
      </c>
      <c r="F140" s="98"/>
      <c r="G140" s="99"/>
    </row>
    <row r="141" spans="1:7" x14ac:dyDescent="0.2">
      <c r="A141" s="16"/>
      <c r="B141" s="16"/>
      <c r="C141" s="188" t="s">
        <v>253</v>
      </c>
      <c r="D141" s="188"/>
      <c r="E141" s="188"/>
      <c r="F141" s="188"/>
      <c r="G141" s="188"/>
    </row>
    <row r="142" spans="1:7" x14ac:dyDescent="0.2">
      <c r="A142" s="199" t="s">
        <v>254</v>
      </c>
      <c r="B142" s="199"/>
      <c r="C142" s="16"/>
      <c r="D142" s="16"/>
      <c r="E142" s="16"/>
      <c r="F142" s="16"/>
    </row>
  </sheetData>
  <mergeCells count="8">
    <mergeCell ref="C141:G141"/>
    <mergeCell ref="A6:G6"/>
    <mergeCell ref="A8:B8"/>
    <mergeCell ref="A142:B142"/>
    <mergeCell ref="A1:B1"/>
    <mergeCell ref="A2:B2"/>
    <mergeCell ref="A3:B3"/>
    <mergeCell ref="A4:B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5" sqref="A15"/>
    </sheetView>
  </sheetViews>
  <sheetFormatPr defaultRowHeight="15" x14ac:dyDescent="0.25"/>
  <cols>
    <col min="1" max="1" width="23.7109375" customWidth="1"/>
    <col min="2" max="2" width="18.42578125" customWidth="1"/>
    <col min="3" max="3" width="18" customWidth="1"/>
    <col min="4" max="4" width="19.85546875" customWidth="1"/>
    <col min="5" max="6" width="9.140625" customWidth="1"/>
  </cols>
  <sheetData>
    <row r="1" spans="1:6" x14ac:dyDescent="0.25">
      <c r="A1" s="200" t="s">
        <v>251</v>
      </c>
      <c r="B1" s="200"/>
      <c r="C1" s="200"/>
      <c r="D1" s="200"/>
      <c r="E1" s="200"/>
      <c r="F1" s="200"/>
    </row>
    <row r="2" spans="1:6" x14ac:dyDescent="0.25">
      <c r="A2" s="200" t="s">
        <v>163</v>
      </c>
      <c r="B2" s="200"/>
      <c r="C2" s="200"/>
      <c r="D2" s="200"/>
      <c r="E2" s="201"/>
      <c r="F2" s="201"/>
    </row>
    <row r="3" spans="1:6" x14ac:dyDescent="0.25">
      <c r="A3" s="121"/>
      <c r="B3" s="121"/>
      <c r="C3" s="121"/>
      <c r="D3" s="121"/>
      <c r="E3" s="122"/>
      <c r="F3" s="122"/>
    </row>
    <row r="4" spans="1:6" x14ac:dyDescent="0.25">
      <c r="A4" s="200" t="s">
        <v>164</v>
      </c>
      <c r="B4" s="200"/>
      <c r="C4" s="200"/>
      <c r="D4" s="202"/>
      <c r="E4" s="202"/>
      <c r="F4" s="202"/>
    </row>
    <row r="5" spans="1:6" x14ac:dyDescent="0.25">
      <c r="A5" s="121"/>
      <c r="B5" s="121"/>
      <c r="C5" s="121"/>
      <c r="D5" s="121"/>
      <c r="E5" s="122"/>
      <c r="F5" s="122"/>
    </row>
    <row r="6" spans="1:6" x14ac:dyDescent="0.25">
      <c r="A6" s="200" t="s">
        <v>165</v>
      </c>
      <c r="B6" s="200"/>
      <c r="C6" s="200"/>
      <c r="D6" s="201"/>
      <c r="E6" s="201"/>
      <c r="F6" s="201"/>
    </row>
    <row r="7" spans="1:6" x14ac:dyDescent="0.25">
      <c r="A7" s="121"/>
      <c r="B7" s="121"/>
      <c r="C7" s="121"/>
      <c r="D7" s="121"/>
      <c r="E7" s="122"/>
      <c r="F7" s="122"/>
    </row>
    <row r="8" spans="1:6" ht="45" x14ac:dyDescent="0.25">
      <c r="A8" s="115" t="s">
        <v>166</v>
      </c>
      <c r="B8" s="116" t="s">
        <v>167</v>
      </c>
      <c r="C8" s="116" t="s">
        <v>168</v>
      </c>
      <c r="D8" s="116" t="s">
        <v>169</v>
      </c>
      <c r="E8" s="116" t="s">
        <v>0</v>
      </c>
      <c r="F8" s="116" t="s">
        <v>0</v>
      </c>
    </row>
    <row r="9" spans="1:6" ht="28.5" x14ac:dyDescent="0.25">
      <c r="A9" s="117">
        <v>1</v>
      </c>
      <c r="B9" s="112">
        <v>2</v>
      </c>
      <c r="C9" s="112">
        <v>3</v>
      </c>
      <c r="D9" s="112">
        <v>4</v>
      </c>
      <c r="E9" s="114" t="s">
        <v>170</v>
      </c>
      <c r="F9" s="114" t="s">
        <v>171</v>
      </c>
    </row>
    <row r="10" spans="1:6" x14ac:dyDescent="0.25">
      <c r="A10" s="118" t="s">
        <v>172</v>
      </c>
      <c r="B10" s="187">
        <v>1125249.53</v>
      </c>
      <c r="C10" s="187">
        <v>1592762.27</v>
      </c>
      <c r="D10" s="187">
        <v>1391251.8</v>
      </c>
      <c r="E10" s="113">
        <v>116</v>
      </c>
      <c r="F10" s="113">
        <v>55</v>
      </c>
    </row>
    <row r="11" spans="1:6" x14ac:dyDescent="0.25">
      <c r="A11" s="119" t="s">
        <v>173</v>
      </c>
      <c r="B11" s="108">
        <f t="shared" ref="B11" si="0">SUM(B12:B13)</f>
        <v>1125249.53</v>
      </c>
      <c r="C11" s="104">
        <f>SUM(C12:C13)</f>
        <v>1592762.27</v>
      </c>
      <c r="D11" s="104">
        <v>1391251.8</v>
      </c>
      <c r="E11" s="103">
        <f>SUM(D11/B11*100)</f>
        <v>123.63940289759552</v>
      </c>
      <c r="F11" s="103">
        <f>SUM(D11/C11*100)</f>
        <v>87.348364925796488</v>
      </c>
    </row>
    <row r="12" spans="1:6" ht="30" x14ac:dyDescent="0.25">
      <c r="A12" s="119" t="s">
        <v>174</v>
      </c>
      <c r="B12" s="106">
        <v>1074458.3500000001</v>
      </c>
      <c r="C12" s="105">
        <v>1525538.67</v>
      </c>
      <c r="D12" s="106">
        <v>1341474.8899999999</v>
      </c>
      <c r="E12" s="107">
        <f t="shared" ref="E12:E13" si="1">SUM(D12/B12*100)</f>
        <v>124.85126947917524</v>
      </c>
      <c r="F12" s="107">
        <f t="shared" ref="F12:F13" si="2">SUM(D12/C12*100)</f>
        <v>87.934505783455492</v>
      </c>
    </row>
    <row r="13" spans="1:6" ht="30" x14ac:dyDescent="0.25">
      <c r="A13" s="120" t="s">
        <v>175</v>
      </c>
      <c r="B13" s="106">
        <v>50791.18</v>
      </c>
      <c r="C13" s="105">
        <v>67223.600000000006</v>
      </c>
      <c r="D13" s="106">
        <v>49776.91</v>
      </c>
      <c r="E13" s="107">
        <f t="shared" si="1"/>
        <v>98.003058798791457</v>
      </c>
      <c r="F13" s="107">
        <f t="shared" si="2"/>
        <v>74.046778214793619</v>
      </c>
    </row>
    <row r="15" spans="1:6" x14ac:dyDescent="0.25">
      <c r="A15" s="237" t="s">
        <v>254</v>
      </c>
    </row>
  </sheetData>
  <mergeCells count="4">
    <mergeCell ref="A1:F1"/>
    <mergeCell ref="A2:F2"/>
    <mergeCell ref="A4:F4"/>
    <mergeCell ref="A6:F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3"/>
  <sheetViews>
    <sheetView topLeftCell="C34" zoomScaleNormal="100" workbookViewId="0">
      <selection activeCell="G64" sqref="G64"/>
    </sheetView>
  </sheetViews>
  <sheetFormatPr defaultRowHeight="15" x14ac:dyDescent="0.25"/>
  <cols>
    <col min="1" max="1" width="1.140625" hidden="1" customWidth="1"/>
    <col min="2" max="2" width="9.140625" hidden="1" customWidth="1"/>
    <col min="3" max="3" width="11.5703125" customWidth="1"/>
    <col min="7" max="7" width="12.42578125" customWidth="1"/>
    <col min="8" max="8" width="0.85546875" hidden="1" customWidth="1"/>
    <col min="9" max="9" width="9.140625" hidden="1" customWidth="1"/>
    <col min="10" max="10" width="1.5703125" customWidth="1"/>
    <col min="11" max="11" width="9.140625" hidden="1" customWidth="1"/>
    <col min="12" max="12" width="0.5703125" hidden="1" customWidth="1"/>
    <col min="13" max="13" width="9.140625" hidden="1" customWidth="1"/>
    <col min="14" max="14" width="4.85546875" hidden="1" customWidth="1"/>
    <col min="15" max="15" width="17.5703125" customWidth="1"/>
    <col min="16" max="16" width="0.28515625" customWidth="1"/>
    <col min="17" max="17" width="17.42578125" customWidth="1"/>
    <col min="18" max="18" width="17.140625" customWidth="1"/>
    <col min="19" max="19" width="9" customWidth="1"/>
    <col min="20" max="20" width="8.85546875" style="171" customWidth="1"/>
  </cols>
  <sheetData>
    <row r="2" spans="1:20" x14ac:dyDescent="0.25">
      <c r="B2" s="232" t="s">
        <v>194</v>
      </c>
      <c r="C2" s="204"/>
      <c r="D2" s="204"/>
      <c r="E2" s="204"/>
      <c r="F2" s="204"/>
    </row>
    <row r="3" spans="1:20" x14ac:dyDescent="0.25">
      <c r="B3" s="232" t="s">
        <v>158</v>
      </c>
      <c r="C3" s="204"/>
      <c r="D3" s="204"/>
      <c r="E3" s="204"/>
      <c r="L3" s="204"/>
      <c r="M3" s="204"/>
      <c r="O3" s="204"/>
      <c r="P3" s="204"/>
    </row>
    <row r="4" spans="1:20" x14ac:dyDescent="0.25">
      <c r="B4" s="232" t="s">
        <v>195</v>
      </c>
      <c r="C4" s="204"/>
      <c r="D4" s="204"/>
      <c r="H4" s="128"/>
      <c r="I4" s="128"/>
      <c r="J4" s="128"/>
      <c r="L4" s="204"/>
      <c r="M4" s="204"/>
      <c r="P4" s="204"/>
    </row>
    <row r="5" spans="1:20" ht="15.75" x14ac:dyDescent="0.25">
      <c r="B5" s="204"/>
      <c r="C5" s="204"/>
      <c r="D5" s="204"/>
      <c r="H5" s="233"/>
      <c r="I5" s="233"/>
      <c r="J5" s="233"/>
      <c r="K5" s="233"/>
      <c r="P5" s="204"/>
    </row>
    <row r="6" spans="1:20" x14ac:dyDescent="0.25">
      <c r="A6" s="209" t="s">
        <v>163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/>
    </row>
    <row r="7" spans="1:20" x14ac:dyDescent="0.25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</row>
    <row r="8" spans="1:20" x14ac:dyDescent="0.25">
      <c r="A8" s="210" t="s">
        <v>240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/>
    </row>
    <row r="9" spans="1:20" s="147" customFormat="1" x14ac:dyDescent="0.25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72"/>
    </row>
    <row r="10" spans="1:20" x14ac:dyDescent="0.25">
      <c r="A10" s="214" t="s">
        <v>200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</row>
    <row r="11" spans="1:20" ht="14.25" customHeight="1" x14ac:dyDescent="0.25">
      <c r="A11" s="215" t="s">
        <v>201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147"/>
    </row>
    <row r="12" spans="1:20" ht="15" customHeight="1" x14ac:dyDescent="0.25">
      <c r="A12" s="215" t="s">
        <v>202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147"/>
    </row>
    <row r="13" spans="1:20" x14ac:dyDescent="0.25">
      <c r="A13" s="215" t="s">
        <v>203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147"/>
    </row>
    <row r="14" spans="1:20" ht="9" customHeight="1" x14ac:dyDescent="0.25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69"/>
    </row>
    <row r="15" spans="1:20" x14ac:dyDescent="0.25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</row>
    <row r="16" spans="1:20" s="147" customFormat="1" ht="21.75" customHeight="1" x14ac:dyDescent="0.25">
      <c r="A16" s="211" t="s">
        <v>196</v>
      </c>
      <c r="B16" s="211"/>
      <c r="C16" s="131" t="s">
        <v>197</v>
      </c>
      <c r="D16" s="212" t="s">
        <v>198</v>
      </c>
      <c r="E16" s="213"/>
      <c r="F16" s="213"/>
      <c r="G16" s="213"/>
      <c r="H16" s="213"/>
      <c r="I16" s="213"/>
      <c r="J16" s="213"/>
      <c r="K16" s="142" t="s">
        <v>199</v>
      </c>
      <c r="L16" s="143"/>
      <c r="M16" s="212" t="s">
        <v>241</v>
      </c>
      <c r="N16" s="213"/>
      <c r="O16" s="213"/>
      <c r="P16" s="212" t="s">
        <v>234</v>
      </c>
      <c r="Q16" s="212"/>
      <c r="R16" s="132" t="s">
        <v>235</v>
      </c>
      <c r="S16" s="132" t="s">
        <v>248</v>
      </c>
      <c r="T16" s="132" t="s">
        <v>250</v>
      </c>
    </row>
    <row r="17" spans="1:20" s="147" customFormat="1" ht="15" customHeight="1" x14ac:dyDescent="0.25">
      <c r="A17" s="164"/>
      <c r="B17" s="164"/>
      <c r="C17" s="164" t="s">
        <v>243</v>
      </c>
      <c r="D17" s="165"/>
      <c r="E17" s="166" t="s">
        <v>242</v>
      </c>
      <c r="F17" s="166"/>
      <c r="G17" s="166"/>
      <c r="H17" s="166"/>
      <c r="I17" s="166"/>
      <c r="J17" s="166"/>
      <c r="K17" s="165"/>
      <c r="L17" s="166"/>
      <c r="M17" s="165"/>
      <c r="N17" s="166"/>
      <c r="O17" s="166" t="s">
        <v>244</v>
      </c>
      <c r="P17" s="165"/>
      <c r="Q17" s="165" t="s">
        <v>245</v>
      </c>
      <c r="R17" s="167" t="s">
        <v>246</v>
      </c>
      <c r="S17" s="167" t="s">
        <v>247</v>
      </c>
      <c r="T17" s="167" t="s">
        <v>247</v>
      </c>
    </row>
    <row r="18" spans="1:20" x14ac:dyDescent="0.25">
      <c r="A18" s="205"/>
      <c r="B18" s="205"/>
      <c r="C18" s="176"/>
      <c r="D18" s="205" t="s">
        <v>204</v>
      </c>
      <c r="E18" s="206"/>
      <c r="F18" s="206"/>
      <c r="G18" s="206"/>
      <c r="H18" s="206"/>
      <c r="I18" s="206"/>
      <c r="J18" s="206"/>
      <c r="K18" s="177">
        <v>1541042.2</v>
      </c>
      <c r="L18" s="178"/>
      <c r="M18" s="207">
        <f>M19+M23+M26+M32+O35</f>
        <v>1122261.7</v>
      </c>
      <c r="N18" s="208"/>
      <c r="O18" s="208"/>
      <c r="P18" s="207">
        <f>P19+P21+P23+P26+P32</f>
        <v>1591499.5699999998</v>
      </c>
      <c r="Q18" s="207"/>
      <c r="R18" s="179">
        <f>R19+R21+R23+R26+R32</f>
        <v>1395279.5899999999</v>
      </c>
      <c r="S18" s="180">
        <f t="shared" ref="S18:S26" si="0">R18/P18*100</f>
        <v>87.670748789457733</v>
      </c>
      <c r="T18" s="180">
        <f>R18/M18*100</f>
        <v>124.32747103460807</v>
      </c>
    </row>
    <row r="19" spans="1:20" x14ac:dyDescent="0.25">
      <c r="A19" s="219"/>
      <c r="B19" s="219"/>
      <c r="C19" s="134" t="s">
        <v>205</v>
      </c>
      <c r="D19" s="219" t="s">
        <v>71</v>
      </c>
      <c r="E19" s="220"/>
      <c r="F19" s="220"/>
      <c r="G19" s="220"/>
      <c r="H19" s="220"/>
      <c r="I19" s="220"/>
      <c r="J19" s="220"/>
      <c r="K19" s="144">
        <v>182114.29</v>
      </c>
      <c r="L19" s="145"/>
      <c r="M19" s="203">
        <v>80615.67</v>
      </c>
      <c r="N19" s="217"/>
      <c r="O19" s="217"/>
      <c r="P19" s="203">
        <f>P20</f>
        <v>81084.02</v>
      </c>
      <c r="Q19" s="203"/>
      <c r="R19" s="135">
        <v>91443.85</v>
      </c>
      <c r="S19" s="175">
        <f t="shared" si="0"/>
        <v>112.77666055531041</v>
      </c>
      <c r="T19" s="175">
        <f>R19/M19*100</f>
        <v>113.43185512196328</v>
      </c>
    </row>
    <row r="20" spans="1:20" x14ac:dyDescent="0.25">
      <c r="A20" s="219"/>
      <c r="B20" s="219"/>
      <c r="C20" s="134" t="s">
        <v>206</v>
      </c>
      <c r="D20" s="219" t="s">
        <v>207</v>
      </c>
      <c r="E20" s="220"/>
      <c r="F20" s="220"/>
      <c r="G20" s="220"/>
      <c r="H20" s="220"/>
      <c r="I20" s="220"/>
      <c r="J20" s="220"/>
      <c r="K20" s="144">
        <v>182114.29</v>
      </c>
      <c r="L20" s="145"/>
      <c r="M20" s="203">
        <v>80615.67</v>
      </c>
      <c r="N20" s="217"/>
      <c r="O20" s="217"/>
      <c r="P20" s="203">
        <v>81084.02</v>
      </c>
      <c r="Q20" s="203"/>
      <c r="R20" s="135">
        <v>91443.85</v>
      </c>
      <c r="S20" s="175">
        <f t="shared" si="0"/>
        <v>112.77666055531041</v>
      </c>
      <c r="T20" s="175">
        <f>R20/M20*100</f>
        <v>113.43185512196328</v>
      </c>
    </row>
    <row r="21" spans="1:20" x14ac:dyDescent="0.25">
      <c r="A21" s="219"/>
      <c r="B21" s="219"/>
      <c r="C21" s="134" t="s">
        <v>208</v>
      </c>
      <c r="D21" s="219" t="s">
        <v>72</v>
      </c>
      <c r="E21" s="220"/>
      <c r="F21" s="220"/>
      <c r="G21" s="220"/>
      <c r="H21" s="220"/>
      <c r="I21" s="220"/>
      <c r="J21" s="220"/>
      <c r="K21" s="144">
        <v>2460</v>
      </c>
      <c r="L21" s="145"/>
      <c r="M21" s="203">
        <v>0</v>
      </c>
      <c r="N21" s="217"/>
      <c r="O21" s="217"/>
      <c r="P21" s="203">
        <v>2600</v>
      </c>
      <c r="Q21" s="203"/>
      <c r="R21" s="135">
        <v>573.4</v>
      </c>
      <c r="S21" s="175">
        <f t="shared" si="0"/>
        <v>22.053846153846152</v>
      </c>
      <c r="T21" s="175">
        <v>0</v>
      </c>
    </row>
    <row r="22" spans="1:20" x14ac:dyDescent="0.25">
      <c r="A22" s="219"/>
      <c r="B22" s="219"/>
      <c r="C22" s="134" t="s">
        <v>209</v>
      </c>
      <c r="D22" s="219" t="s">
        <v>210</v>
      </c>
      <c r="E22" s="220"/>
      <c r="F22" s="220"/>
      <c r="G22" s="220"/>
      <c r="H22" s="220"/>
      <c r="I22" s="220"/>
      <c r="J22" s="220"/>
      <c r="K22" s="144">
        <v>2460</v>
      </c>
      <c r="L22" s="145"/>
      <c r="M22" s="203">
        <v>0</v>
      </c>
      <c r="N22" s="217"/>
      <c r="O22" s="217"/>
      <c r="P22" s="203">
        <v>2600</v>
      </c>
      <c r="Q22" s="203"/>
      <c r="R22" s="135">
        <v>573.4</v>
      </c>
      <c r="S22" s="175">
        <f t="shared" si="0"/>
        <v>22.053846153846152</v>
      </c>
      <c r="T22" s="175">
        <v>0</v>
      </c>
    </row>
    <row r="23" spans="1:20" x14ac:dyDescent="0.25">
      <c r="A23" s="219"/>
      <c r="B23" s="219"/>
      <c r="C23" s="134" t="s">
        <v>211</v>
      </c>
      <c r="D23" s="219" t="s">
        <v>212</v>
      </c>
      <c r="E23" s="220"/>
      <c r="F23" s="220"/>
      <c r="G23" s="220"/>
      <c r="H23" s="220"/>
      <c r="I23" s="220"/>
      <c r="J23" s="220"/>
      <c r="K23" s="144">
        <v>107917.81</v>
      </c>
      <c r="L23" s="145"/>
      <c r="M23" s="203">
        <v>137024.03</v>
      </c>
      <c r="N23" s="217"/>
      <c r="O23" s="217"/>
      <c r="P23" s="203">
        <v>214005.4</v>
      </c>
      <c r="Q23" s="203"/>
      <c r="R23" s="135">
        <v>176808.7</v>
      </c>
      <c r="S23" s="175">
        <f t="shared" si="0"/>
        <v>82.618803076931712</v>
      </c>
      <c r="T23" s="175">
        <f>R23/M23*100</f>
        <v>129.03481236101436</v>
      </c>
    </row>
    <row r="24" spans="1:20" x14ac:dyDescent="0.25">
      <c r="A24" s="219"/>
      <c r="B24" s="219"/>
      <c r="C24" s="134" t="s">
        <v>213</v>
      </c>
      <c r="D24" s="219" t="s">
        <v>214</v>
      </c>
      <c r="E24" s="220"/>
      <c r="F24" s="220"/>
      <c r="G24" s="220"/>
      <c r="H24" s="220"/>
      <c r="I24" s="220"/>
      <c r="J24" s="220"/>
      <c r="K24" s="144">
        <v>20900</v>
      </c>
      <c r="L24" s="145"/>
      <c r="M24" s="203">
        <v>10671.58</v>
      </c>
      <c r="N24" s="217"/>
      <c r="O24" s="217"/>
      <c r="P24" s="203">
        <v>19637.3</v>
      </c>
      <c r="Q24" s="203"/>
      <c r="R24" s="135">
        <v>12093.54</v>
      </c>
      <c r="S24" s="175">
        <f t="shared" si="0"/>
        <v>61.584535552239871</v>
      </c>
      <c r="T24" s="175">
        <f>R24/M24*100</f>
        <v>113.32473729288448</v>
      </c>
    </row>
    <row r="25" spans="1:20" x14ac:dyDescent="0.25">
      <c r="A25" s="219"/>
      <c r="B25" s="219"/>
      <c r="C25" s="134" t="s">
        <v>215</v>
      </c>
      <c r="D25" s="219" t="s">
        <v>216</v>
      </c>
      <c r="E25" s="220"/>
      <c r="F25" s="220"/>
      <c r="G25" s="220"/>
      <c r="H25" s="220"/>
      <c r="I25" s="220"/>
      <c r="J25" s="220"/>
      <c r="K25" s="144">
        <v>87017.81</v>
      </c>
      <c r="L25" s="145"/>
      <c r="M25" s="203">
        <v>126352.45</v>
      </c>
      <c r="N25" s="217"/>
      <c r="O25" s="217"/>
      <c r="P25" s="203">
        <v>194368.1</v>
      </c>
      <c r="Q25" s="203"/>
      <c r="R25" s="135">
        <v>164715.16</v>
      </c>
      <c r="S25" s="175">
        <f t="shared" si="0"/>
        <v>84.743926601124357</v>
      </c>
      <c r="T25" s="175">
        <f>R25/M25*100</f>
        <v>130.36166690871448</v>
      </c>
    </row>
    <row r="26" spans="1:20" x14ac:dyDescent="0.25">
      <c r="A26" s="219"/>
      <c r="B26" s="219"/>
      <c r="C26" s="134" t="s">
        <v>217</v>
      </c>
      <c r="D26" s="219" t="s">
        <v>155</v>
      </c>
      <c r="E26" s="220"/>
      <c r="F26" s="220"/>
      <c r="G26" s="220"/>
      <c r="H26" s="220"/>
      <c r="I26" s="220"/>
      <c r="J26" s="220"/>
      <c r="K26" s="144">
        <v>1239320.1000000001</v>
      </c>
      <c r="L26" s="145"/>
      <c r="M26" s="203">
        <v>903186.44</v>
      </c>
      <c r="N26" s="217"/>
      <c r="O26" s="217"/>
      <c r="P26" s="203">
        <v>1284580.1499999999</v>
      </c>
      <c r="Q26" s="203"/>
      <c r="R26" s="135">
        <v>1121707.8799999999</v>
      </c>
      <c r="S26" s="175">
        <f t="shared" si="0"/>
        <v>87.320972537213819</v>
      </c>
      <c r="T26" s="175">
        <f>R26/M26*100</f>
        <v>124.19449964284229</v>
      </c>
    </row>
    <row r="27" spans="1:20" x14ac:dyDescent="0.25">
      <c r="A27" s="219"/>
      <c r="B27" s="219"/>
      <c r="C27" s="134" t="s">
        <v>218</v>
      </c>
      <c r="D27" s="219" t="s">
        <v>219</v>
      </c>
      <c r="E27" s="220"/>
      <c r="F27" s="220"/>
      <c r="G27" s="220"/>
      <c r="H27" s="220"/>
      <c r="I27" s="220"/>
      <c r="J27" s="220"/>
      <c r="K27" s="144">
        <v>7833.4</v>
      </c>
      <c r="L27" s="145"/>
      <c r="M27" s="203">
        <v>17827.490000000002</v>
      </c>
      <c r="N27" s="217"/>
      <c r="O27" s="217"/>
      <c r="P27" s="203">
        <v>16336.89</v>
      </c>
      <c r="Q27" s="203"/>
      <c r="R27" s="135">
        <v>16336.89</v>
      </c>
      <c r="S27" s="144">
        <v>0</v>
      </c>
      <c r="T27" s="175">
        <f>R27/M27*100</f>
        <v>91.638755652085607</v>
      </c>
    </row>
    <row r="28" spans="1:20" x14ac:dyDescent="0.25">
      <c r="A28" s="219"/>
      <c r="B28" s="219"/>
      <c r="C28" s="134" t="s">
        <v>220</v>
      </c>
      <c r="D28" s="219" t="s">
        <v>221</v>
      </c>
      <c r="E28" s="220"/>
      <c r="F28" s="220"/>
      <c r="G28" s="220"/>
      <c r="H28" s="220"/>
      <c r="I28" s="220"/>
      <c r="J28" s="220"/>
      <c r="K28" s="144">
        <v>0</v>
      </c>
      <c r="L28" s="145"/>
      <c r="M28" s="203">
        <v>0</v>
      </c>
      <c r="N28" s="217"/>
      <c r="O28" s="217"/>
      <c r="P28" s="203">
        <v>0</v>
      </c>
      <c r="Q28" s="203"/>
      <c r="R28" s="163">
        <v>0</v>
      </c>
      <c r="S28" s="163">
        <v>0</v>
      </c>
      <c r="T28" s="163">
        <v>0</v>
      </c>
    </row>
    <row r="29" spans="1:20" x14ac:dyDescent="0.25">
      <c r="A29" s="219"/>
      <c r="B29" s="219"/>
      <c r="C29" s="134" t="s">
        <v>222</v>
      </c>
      <c r="D29" s="219" t="s">
        <v>223</v>
      </c>
      <c r="E29" s="220"/>
      <c r="F29" s="220"/>
      <c r="G29" s="220"/>
      <c r="H29" s="220"/>
      <c r="I29" s="220"/>
      <c r="J29" s="220"/>
      <c r="K29" s="144">
        <v>1174773.6000000001</v>
      </c>
      <c r="L29" s="145"/>
      <c r="M29" s="203">
        <v>853703.82</v>
      </c>
      <c r="N29" s="217"/>
      <c r="O29" s="217"/>
      <c r="P29" s="203">
        <v>1208331.1599999999</v>
      </c>
      <c r="Q29" s="203"/>
      <c r="R29" s="137">
        <v>1078339.48</v>
      </c>
      <c r="S29" s="175">
        <f t="shared" ref="S29:S34" si="1">R29/P29*100</f>
        <v>89.242048512594849</v>
      </c>
      <c r="T29" s="175">
        <f>R29/M29*100</f>
        <v>126.31306721808977</v>
      </c>
    </row>
    <row r="30" spans="1:20" s="127" customFormat="1" ht="18.75" customHeight="1" x14ac:dyDescent="0.25">
      <c r="A30" s="219"/>
      <c r="B30" s="219"/>
      <c r="C30" s="134" t="s">
        <v>224</v>
      </c>
      <c r="D30" s="219" t="s">
        <v>225</v>
      </c>
      <c r="E30" s="220"/>
      <c r="F30" s="220"/>
      <c r="G30" s="220"/>
      <c r="H30" s="220"/>
      <c r="I30" s="220"/>
      <c r="J30" s="220"/>
      <c r="K30" s="144">
        <v>52461</v>
      </c>
      <c r="L30" s="145"/>
      <c r="M30" s="203">
        <v>31655.13</v>
      </c>
      <c r="N30" s="217"/>
      <c r="O30" s="217"/>
      <c r="P30" s="203">
        <v>54476</v>
      </c>
      <c r="Q30" s="203"/>
      <c r="R30" s="135">
        <v>29084.05</v>
      </c>
      <c r="S30" s="175">
        <f t="shared" si="1"/>
        <v>53.388739995594392</v>
      </c>
      <c r="T30" s="175">
        <f>R30/M30*100</f>
        <v>91.877840969220472</v>
      </c>
    </row>
    <row r="31" spans="1:20" s="127" customFormat="1" ht="9" customHeight="1" x14ac:dyDescent="0.25">
      <c r="A31" s="219"/>
      <c r="B31" s="219"/>
      <c r="C31" s="134" t="s">
        <v>226</v>
      </c>
      <c r="D31" s="219" t="s">
        <v>227</v>
      </c>
      <c r="E31" s="220"/>
      <c r="F31" s="220"/>
      <c r="G31" s="220"/>
      <c r="H31" s="220"/>
      <c r="I31" s="220"/>
      <c r="J31" s="220"/>
      <c r="K31" s="144">
        <v>4252.1000000000004</v>
      </c>
      <c r="L31" s="145"/>
      <c r="M31" s="203">
        <v>2393.27</v>
      </c>
      <c r="N31" s="217"/>
      <c r="O31" s="217"/>
      <c r="P31" s="203">
        <v>5436.1</v>
      </c>
      <c r="Q31" s="203"/>
      <c r="R31" s="135">
        <v>3966.08</v>
      </c>
      <c r="S31" s="175">
        <f t="shared" si="1"/>
        <v>72.958186935486836</v>
      </c>
      <c r="T31" s="175">
        <f>R31/M31*100</f>
        <v>165.71803432124247</v>
      </c>
    </row>
    <row r="32" spans="1:20" ht="22.5" customHeight="1" x14ac:dyDescent="0.25">
      <c r="A32" s="219"/>
      <c r="B32" s="219"/>
      <c r="C32" s="134" t="s">
        <v>228</v>
      </c>
      <c r="D32" s="219" t="s">
        <v>73</v>
      </c>
      <c r="E32" s="220"/>
      <c r="F32" s="220"/>
      <c r="G32" s="220"/>
      <c r="H32" s="220"/>
      <c r="I32" s="220"/>
      <c r="J32" s="220"/>
      <c r="K32" s="144">
        <v>9230</v>
      </c>
      <c r="L32" s="145"/>
      <c r="M32" s="203">
        <v>1228.51</v>
      </c>
      <c r="N32" s="217"/>
      <c r="O32" s="217"/>
      <c r="P32" s="203">
        <v>9230</v>
      </c>
      <c r="Q32" s="203"/>
      <c r="R32" s="135">
        <v>4745.76</v>
      </c>
      <c r="S32" s="175">
        <f t="shared" si="1"/>
        <v>51.416684723726981</v>
      </c>
      <c r="T32" s="175">
        <f>R32/M32*100</f>
        <v>386.3021058029646</v>
      </c>
    </row>
    <row r="33" spans="1:21" x14ac:dyDescent="0.25">
      <c r="A33" s="219"/>
      <c r="B33" s="219"/>
      <c r="C33" s="134" t="s">
        <v>229</v>
      </c>
      <c r="D33" s="219" t="s">
        <v>230</v>
      </c>
      <c r="E33" s="220"/>
      <c r="F33" s="220"/>
      <c r="G33" s="220"/>
      <c r="H33" s="220"/>
      <c r="I33" s="220"/>
      <c r="J33" s="220"/>
      <c r="K33" s="144">
        <v>9100</v>
      </c>
      <c r="L33" s="145"/>
      <c r="M33" s="203">
        <v>1228.51</v>
      </c>
      <c r="N33" s="217"/>
      <c r="O33" s="217"/>
      <c r="P33" s="203">
        <v>9100</v>
      </c>
      <c r="Q33" s="203"/>
      <c r="R33" s="135">
        <v>4745.76</v>
      </c>
      <c r="S33" s="175">
        <f t="shared" si="1"/>
        <v>52.151208791208795</v>
      </c>
      <c r="T33" s="175">
        <f>R33/M33*100</f>
        <v>386.3021058029646</v>
      </c>
    </row>
    <row r="34" spans="1:21" x14ac:dyDescent="0.25">
      <c r="A34" s="219"/>
      <c r="B34" s="219"/>
      <c r="C34" s="134" t="s">
        <v>231</v>
      </c>
      <c r="D34" s="219" t="s">
        <v>232</v>
      </c>
      <c r="E34" s="220"/>
      <c r="F34" s="220"/>
      <c r="G34" s="220"/>
      <c r="H34" s="220"/>
      <c r="I34" s="220"/>
      <c r="J34" s="220"/>
      <c r="K34" s="144">
        <v>130</v>
      </c>
      <c r="L34" s="145"/>
      <c r="M34" s="203">
        <v>0</v>
      </c>
      <c r="N34" s="217"/>
      <c r="O34" s="217"/>
      <c r="P34" s="203">
        <v>130</v>
      </c>
      <c r="Q34" s="203"/>
      <c r="R34" s="144">
        <v>0</v>
      </c>
      <c r="S34" s="175">
        <f t="shared" si="1"/>
        <v>0</v>
      </c>
      <c r="T34" s="175">
        <v>0</v>
      </c>
    </row>
    <row r="35" spans="1:21" x14ac:dyDescent="0.25">
      <c r="A35" s="134"/>
      <c r="B35" s="134"/>
      <c r="C35" s="134" t="s">
        <v>236</v>
      </c>
      <c r="D35" s="214" t="s">
        <v>237</v>
      </c>
      <c r="E35" s="214"/>
      <c r="F35" s="214"/>
      <c r="G35" s="214"/>
      <c r="H35" s="133"/>
      <c r="I35" s="133"/>
      <c r="J35" s="133"/>
      <c r="K35" s="144"/>
      <c r="L35" s="145"/>
      <c r="M35" s="144"/>
      <c r="N35" s="145"/>
      <c r="O35" s="162">
        <v>207.05</v>
      </c>
      <c r="P35" s="144"/>
      <c r="Q35" s="144">
        <v>0</v>
      </c>
      <c r="R35" s="144">
        <v>0</v>
      </c>
      <c r="S35" s="135">
        <v>0</v>
      </c>
      <c r="T35" s="135">
        <v>0</v>
      </c>
    </row>
    <row r="36" spans="1:21" x14ac:dyDescent="0.25">
      <c r="A36" s="229"/>
      <c r="B36" s="229"/>
      <c r="C36" s="181"/>
      <c r="D36" s="229" t="s">
        <v>233</v>
      </c>
      <c r="E36" s="230"/>
      <c r="F36" s="230"/>
      <c r="G36" s="230"/>
      <c r="H36" s="230"/>
      <c r="I36" s="230"/>
      <c r="J36" s="230"/>
      <c r="K36" s="182">
        <f>K37+K39+K41+K44+K50</f>
        <v>1541042.2000000002</v>
      </c>
      <c r="L36" s="183"/>
      <c r="M36" s="216">
        <f>M37+M39+M41+M44+M50+O53</f>
        <v>1125249.5299999998</v>
      </c>
      <c r="N36" s="231"/>
      <c r="O36" s="231"/>
      <c r="P36" s="216">
        <f>P39+P41+P44+P50+P37</f>
        <v>1592762.27</v>
      </c>
      <c r="Q36" s="216"/>
      <c r="R36" s="184">
        <f>R37+R39+R41+R44+R50</f>
        <v>1391251.8</v>
      </c>
      <c r="S36" s="185">
        <f t="shared" ref="S36:S44" si="2">R36/P36*100</f>
        <v>87.348364925796488</v>
      </c>
      <c r="T36" s="185">
        <f>R36/M36*100</f>
        <v>123.63940289759555</v>
      </c>
    </row>
    <row r="37" spans="1:21" x14ac:dyDescent="0.25">
      <c r="A37" s="219"/>
      <c r="B37" s="219"/>
      <c r="C37" s="134" t="s">
        <v>205</v>
      </c>
      <c r="D37" s="219" t="s">
        <v>71</v>
      </c>
      <c r="E37" s="220"/>
      <c r="F37" s="220"/>
      <c r="G37" s="220"/>
      <c r="H37" s="220"/>
      <c r="I37" s="220"/>
      <c r="J37" s="220"/>
      <c r="K37" s="144">
        <v>182114.29</v>
      </c>
      <c r="L37" s="145"/>
      <c r="M37" s="203">
        <v>80615.67</v>
      </c>
      <c r="N37" s="217"/>
      <c r="O37" s="217"/>
      <c r="P37" s="203">
        <f>P38</f>
        <v>81084.02</v>
      </c>
      <c r="Q37" s="203"/>
      <c r="R37" s="135">
        <v>91443.85</v>
      </c>
      <c r="S37" s="175">
        <f t="shared" si="2"/>
        <v>112.77666055531041</v>
      </c>
      <c r="T37" s="175">
        <f>R37/M37*100</f>
        <v>113.43185512196328</v>
      </c>
    </row>
    <row r="38" spans="1:21" x14ac:dyDescent="0.25">
      <c r="A38" s="219"/>
      <c r="B38" s="219"/>
      <c r="C38" s="134" t="s">
        <v>206</v>
      </c>
      <c r="D38" s="219" t="s">
        <v>207</v>
      </c>
      <c r="E38" s="220"/>
      <c r="F38" s="220"/>
      <c r="G38" s="220"/>
      <c r="H38" s="220"/>
      <c r="I38" s="220"/>
      <c r="J38" s="220"/>
      <c r="K38" s="144">
        <v>182114.29</v>
      </c>
      <c r="L38" s="145"/>
      <c r="M38" s="203">
        <v>80615.67</v>
      </c>
      <c r="N38" s="217"/>
      <c r="O38" s="217"/>
      <c r="P38" s="203">
        <v>81084.02</v>
      </c>
      <c r="Q38" s="203"/>
      <c r="R38" s="135">
        <v>91443.85</v>
      </c>
      <c r="S38" s="175">
        <f t="shared" si="2"/>
        <v>112.77666055531041</v>
      </c>
      <c r="T38" s="175">
        <f>R38/M38*100</f>
        <v>113.43185512196328</v>
      </c>
      <c r="U38" s="175"/>
    </row>
    <row r="39" spans="1:21" x14ac:dyDescent="0.25">
      <c r="A39" s="219"/>
      <c r="B39" s="219"/>
      <c r="C39" s="134" t="s">
        <v>208</v>
      </c>
      <c r="D39" s="219" t="s">
        <v>72</v>
      </c>
      <c r="E39" s="220"/>
      <c r="F39" s="220"/>
      <c r="G39" s="220"/>
      <c r="H39" s="220"/>
      <c r="I39" s="220"/>
      <c r="J39" s="220"/>
      <c r="K39" s="144">
        <v>2460</v>
      </c>
      <c r="L39" s="145"/>
      <c r="M39" s="203">
        <v>0</v>
      </c>
      <c r="N39" s="217"/>
      <c r="O39" s="217"/>
      <c r="P39" s="203">
        <v>2600</v>
      </c>
      <c r="Q39" s="203"/>
      <c r="R39" s="135">
        <v>349.46</v>
      </c>
      <c r="S39" s="175">
        <f t="shared" si="2"/>
        <v>13.440769230769231</v>
      </c>
      <c r="T39" s="175">
        <v>0</v>
      </c>
    </row>
    <row r="40" spans="1:21" x14ac:dyDescent="0.25">
      <c r="A40" s="219"/>
      <c r="B40" s="219"/>
      <c r="C40" s="134" t="s">
        <v>209</v>
      </c>
      <c r="D40" s="219" t="s">
        <v>210</v>
      </c>
      <c r="E40" s="220"/>
      <c r="F40" s="220"/>
      <c r="G40" s="220"/>
      <c r="H40" s="220"/>
      <c r="I40" s="220"/>
      <c r="J40" s="220"/>
      <c r="K40" s="144">
        <v>2460</v>
      </c>
      <c r="L40" s="145"/>
      <c r="M40" s="203">
        <v>0</v>
      </c>
      <c r="N40" s="217"/>
      <c r="O40" s="217"/>
      <c r="P40" s="203">
        <v>2600</v>
      </c>
      <c r="Q40" s="203"/>
      <c r="R40" s="135">
        <v>349.46</v>
      </c>
      <c r="S40" s="175">
        <f t="shared" si="2"/>
        <v>13.440769230769231</v>
      </c>
      <c r="T40" s="175">
        <v>0</v>
      </c>
    </row>
    <row r="41" spans="1:21" x14ac:dyDescent="0.25">
      <c r="A41" s="219"/>
      <c r="B41" s="219"/>
      <c r="C41" s="134" t="s">
        <v>211</v>
      </c>
      <c r="D41" s="219" t="s">
        <v>212</v>
      </c>
      <c r="E41" s="220"/>
      <c r="F41" s="220"/>
      <c r="G41" s="220"/>
      <c r="H41" s="220"/>
      <c r="I41" s="220"/>
      <c r="J41" s="220"/>
      <c r="K41" s="144">
        <v>107917.81</v>
      </c>
      <c r="L41" s="145"/>
      <c r="M41" s="203">
        <v>137381.26</v>
      </c>
      <c r="N41" s="217"/>
      <c r="O41" s="217"/>
      <c r="P41" s="203">
        <v>215268.1</v>
      </c>
      <c r="Q41" s="203"/>
      <c r="R41" s="135">
        <v>175912.9</v>
      </c>
      <c r="S41" s="175">
        <f t="shared" si="2"/>
        <v>81.718052976729936</v>
      </c>
      <c r="T41" s="175">
        <f>R41/M41*100</f>
        <v>128.04723147829623</v>
      </c>
    </row>
    <row r="42" spans="1:21" x14ac:dyDescent="0.25">
      <c r="A42" s="219"/>
      <c r="B42" s="219"/>
      <c r="C42" s="134" t="s">
        <v>213</v>
      </c>
      <c r="D42" s="219" t="s">
        <v>214</v>
      </c>
      <c r="E42" s="220"/>
      <c r="F42" s="220"/>
      <c r="G42" s="220"/>
      <c r="H42" s="220"/>
      <c r="I42" s="220"/>
      <c r="J42" s="220"/>
      <c r="K42" s="144">
        <v>20900</v>
      </c>
      <c r="L42" s="145"/>
      <c r="M42" s="203">
        <v>10671.58</v>
      </c>
      <c r="N42" s="217"/>
      <c r="O42" s="217"/>
      <c r="P42" s="203">
        <v>20900</v>
      </c>
      <c r="Q42" s="203"/>
      <c r="R42" s="135">
        <v>9041.66</v>
      </c>
      <c r="S42" s="175">
        <f t="shared" si="2"/>
        <v>43.261531100478464</v>
      </c>
      <c r="T42" s="175">
        <f>R42/M42*100</f>
        <v>84.726535339659165</v>
      </c>
    </row>
    <row r="43" spans="1:21" x14ac:dyDescent="0.25">
      <c r="A43" s="219"/>
      <c r="B43" s="219"/>
      <c r="C43" s="134" t="s">
        <v>215</v>
      </c>
      <c r="D43" s="219" t="s">
        <v>216</v>
      </c>
      <c r="E43" s="220"/>
      <c r="F43" s="220"/>
      <c r="G43" s="220"/>
      <c r="H43" s="220"/>
      <c r="I43" s="220"/>
      <c r="J43" s="220"/>
      <c r="K43" s="144">
        <v>87017.81</v>
      </c>
      <c r="L43" s="145"/>
      <c r="M43" s="203">
        <v>126709.68</v>
      </c>
      <c r="N43" s="217"/>
      <c r="O43" s="217"/>
      <c r="P43" s="203">
        <v>194368.1</v>
      </c>
      <c r="Q43" s="203"/>
      <c r="R43" s="135">
        <v>166871.24</v>
      </c>
      <c r="S43" s="175">
        <f t="shared" si="2"/>
        <v>85.853203277698341</v>
      </c>
      <c r="T43" s="175">
        <f>R43/M43*100</f>
        <v>131.69573153369183</v>
      </c>
    </row>
    <row r="44" spans="1:21" x14ac:dyDescent="0.25">
      <c r="A44" s="219"/>
      <c r="B44" s="219"/>
      <c r="C44" s="134" t="s">
        <v>217</v>
      </c>
      <c r="D44" s="219" t="s">
        <v>155</v>
      </c>
      <c r="E44" s="220"/>
      <c r="F44" s="220"/>
      <c r="G44" s="220"/>
      <c r="H44" s="220"/>
      <c r="I44" s="220"/>
      <c r="J44" s="220"/>
      <c r="K44" s="144">
        <v>1239320.1000000001</v>
      </c>
      <c r="L44" s="145"/>
      <c r="M44" s="203">
        <v>906414.73</v>
      </c>
      <c r="N44" s="217"/>
      <c r="O44" s="217"/>
      <c r="P44" s="203">
        <v>1284580.1499999999</v>
      </c>
      <c r="Q44" s="203"/>
      <c r="R44" s="135">
        <v>1119646.58</v>
      </c>
      <c r="S44" s="175">
        <f t="shared" si="2"/>
        <v>87.160507656918114</v>
      </c>
      <c r="T44" s="175">
        <f>R44/M44*100</f>
        <v>123.52475560497567</v>
      </c>
    </row>
    <row r="45" spans="1:21" x14ac:dyDescent="0.25">
      <c r="A45" s="219"/>
      <c r="B45" s="219"/>
      <c r="C45" s="134" t="s">
        <v>218</v>
      </c>
      <c r="D45" s="219" t="s">
        <v>219</v>
      </c>
      <c r="E45" s="220"/>
      <c r="F45" s="220"/>
      <c r="G45" s="220"/>
      <c r="H45" s="220"/>
      <c r="I45" s="220"/>
      <c r="J45" s="220"/>
      <c r="K45" s="144">
        <v>7833.4</v>
      </c>
      <c r="L45" s="145"/>
      <c r="M45" s="203">
        <v>17827.490000000002</v>
      </c>
      <c r="N45" s="217"/>
      <c r="O45" s="217"/>
      <c r="P45" s="203">
        <v>16336.89</v>
      </c>
      <c r="Q45" s="203"/>
      <c r="R45" s="135">
        <v>16336.89</v>
      </c>
      <c r="S45" s="136">
        <v>0</v>
      </c>
      <c r="T45" s="136">
        <v>0</v>
      </c>
    </row>
    <row r="46" spans="1:21" x14ac:dyDescent="0.25">
      <c r="A46" s="219"/>
      <c r="B46" s="219"/>
      <c r="C46" s="134" t="s">
        <v>220</v>
      </c>
      <c r="D46" s="219" t="s">
        <v>221</v>
      </c>
      <c r="E46" s="220"/>
      <c r="F46" s="220"/>
      <c r="G46" s="220"/>
      <c r="H46" s="220"/>
      <c r="I46" s="220"/>
      <c r="J46" s="220"/>
      <c r="K46" s="144">
        <v>0</v>
      </c>
      <c r="L46" s="145"/>
      <c r="M46" s="203">
        <v>0</v>
      </c>
      <c r="N46" s="217"/>
      <c r="O46" s="217"/>
      <c r="P46" s="203">
        <v>0</v>
      </c>
      <c r="Q46" s="203"/>
      <c r="R46" s="136">
        <v>0</v>
      </c>
      <c r="S46" s="136">
        <v>0</v>
      </c>
      <c r="T46" s="136">
        <v>0</v>
      </c>
    </row>
    <row r="47" spans="1:21" x14ac:dyDescent="0.25">
      <c r="A47" s="219"/>
      <c r="B47" s="219"/>
      <c r="C47" s="134" t="s">
        <v>222</v>
      </c>
      <c r="D47" s="219" t="s">
        <v>223</v>
      </c>
      <c r="E47" s="220"/>
      <c r="F47" s="220"/>
      <c r="G47" s="220"/>
      <c r="H47" s="220"/>
      <c r="I47" s="220"/>
      <c r="J47" s="220"/>
      <c r="K47" s="144">
        <v>1174773.6000000001</v>
      </c>
      <c r="L47" s="145"/>
      <c r="M47" s="203">
        <v>854538.84</v>
      </c>
      <c r="N47" s="217"/>
      <c r="O47" s="217"/>
      <c r="P47" s="203">
        <v>1208331.1599999999</v>
      </c>
      <c r="Q47" s="203"/>
      <c r="R47" s="137">
        <v>1079323.29</v>
      </c>
      <c r="S47" s="175">
        <f t="shared" ref="S47:S52" si="3">R47/P47*100</f>
        <v>89.32346741765727</v>
      </c>
      <c r="T47" s="175">
        <f>R47/M47*100</f>
        <v>126.30476690796174</v>
      </c>
    </row>
    <row r="48" spans="1:21" s="147" customFormat="1" x14ac:dyDescent="0.25">
      <c r="A48" s="219"/>
      <c r="B48" s="219"/>
      <c r="C48" s="134" t="s">
        <v>224</v>
      </c>
      <c r="D48" s="219" t="s">
        <v>225</v>
      </c>
      <c r="E48" s="220"/>
      <c r="F48" s="220"/>
      <c r="G48" s="220"/>
      <c r="H48" s="220"/>
      <c r="I48" s="220"/>
      <c r="J48" s="220"/>
      <c r="K48" s="144">
        <v>52461</v>
      </c>
      <c r="L48" s="145"/>
      <c r="M48" s="203">
        <v>31655.13</v>
      </c>
      <c r="N48" s="217"/>
      <c r="O48" s="217"/>
      <c r="P48" s="203">
        <v>54476</v>
      </c>
      <c r="Q48" s="203"/>
      <c r="R48" s="135">
        <v>27020.71</v>
      </c>
      <c r="S48" s="175">
        <f t="shared" si="3"/>
        <v>49.601127101843012</v>
      </c>
      <c r="T48" s="175">
        <f>R48/M48*100</f>
        <v>85.359655765116102</v>
      </c>
    </row>
    <row r="49" spans="1:20" x14ac:dyDescent="0.25">
      <c r="A49" s="219"/>
      <c r="B49" s="219"/>
      <c r="C49" s="134" t="s">
        <v>226</v>
      </c>
      <c r="D49" s="219" t="s">
        <v>227</v>
      </c>
      <c r="E49" s="220"/>
      <c r="F49" s="220"/>
      <c r="G49" s="220"/>
      <c r="H49" s="220"/>
      <c r="I49" s="220"/>
      <c r="J49" s="220"/>
      <c r="K49" s="144">
        <v>4252.1000000000004</v>
      </c>
      <c r="L49" s="145"/>
      <c r="M49" s="203">
        <v>2393.27</v>
      </c>
      <c r="N49" s="217"/>
      <c r="O49" s="217"/>
      <c r="P49" s="203">
        <v>5436.1</v>
      </c>
      <c r="Q49" s="203"/>
      <c r="R49" s="135">
        <v>3966.08</v>
      </c>
      <c r="S49" s="175">
        <f t="shared" si="3"/>
        <v>72.958186935486836</v>
      </c>
      <c r="T49" s="175">
        <f>R49/M49*100</f>
        <v>165.71803432124247</v>
      </c>
    </row>
    <row r="50" spans="1:20" x14ac:dyDescent="0.25">
      <c r="A50" s="219"/>
      <c r="B50" s="219"/>
      <c r="C50" s="134" t="s">
        <v>228</v>
      </c>
      <c r="D50" s="219" t="s">
        <v>73</v>
      </c>
      <c r="E50" s="220"/>
      <c r="F50" s="220"/>
      <c r="G50" s="220"/>
      <c r="H50" s="220"/>
      <c r="I50" s="220"/>
      <c r="J50" s="220"/>
      <c r="K50" s="144">
        <v>9230</v>
      </c>
      <c r="L50" s="145"/>
      <c r="M50" s="203">
        <v>770.42</v>
      </c>
      <c r="N50" s="217"/>
      <c r="O50" s="217"/>
      <c r="P50" s="203">
        <v>9230</v>
      </c>
      <c r="Q50" s="203"/>
      <c r="R50" s="135">
        <v>3899.01</v>
      </c>
      <c r="S50" s="175">
        <f t="shared" si="3"/>
        <v>42.242795232936082</v>
      </c>
      <c r="T50" s="175">
        <f>R50/M50*100</f>
        <v>506.08888658134532</v>
      </c>
    </row>
    <row r="51" spans="1:20" x14ac:dyDescent="0.25">
      <c r="A51" s="219"/>
      <c r="B51" s="219"/>
      <c r="C51" s="134" t="s">
        <v>229</v>
      </c>
      <c r="D51" s="219" t="s">
        <v>230</v>
      </c>
      <c r="E51" s="220"/>
      <c r="F51" s="220"/>
      <c r="G51" s="220"/>
      <c r="H51" s="220"/>
      <c r="I51" s="220"/>
      <c r="J51" s="220"/>
      <c r="K51" s="144">
        <v>9100</v>
      </c>
      <c r="L51" s="145"/>
      <c r="M51" s="203">
        <v>770.42</v>
      </c>
      <c r="N51" s="217"/>
      <c r="O51" s="217"/>
      <c r="P51" s="203">
        <v>9100</v>
      </c>
      <c r="Q51" s="203"/>
      <c r="R51" s="135">
        <v>3899.01</v>
      </c>
      <c r="S51" s="175">
        <f t="shared" si="3"/>
        <v>42.846263736263737</v>
      </c>
      <c r="T51" s="175">
        <f>R51/M51*100</f>
        <v>506.08888658134532</v>
      </c>
    </row>
    <row r="52" spans="1:20" x14ac:dyDescent="0.25">
      <c r="A52" s="219"/>
      <c r="B52" s="219"/>
      <c r="C52" s="174" t="s">
        <v>231</v>
      </c>
      <c r="D52" s="219" t="s">
        <v>232</v>
      </c>
      <c r="E52" s="220"/>
      <c r="F52" s="220"/>
      <c r="G52" s="220"/>
      <c r="H52" s="220"/>
      <c r="I52" s="220"/>
      <c r="J52" s="220"/>
      <c r="K52" s="170">
        <v>130</v>
      </c>
      <c r="L52" s="173"/>
      <c r="M52" s="203">
        <v>0</v>
      </c>
      <c r="N52" s="217"/>
      <c r="O52" s="217"/>
      <c r="P52" s="203">
        <v>130</v>
      </c>
      <c r="Q52" s="203"/>
      <c r="R52" s="136">
        <v>0</v>
      </c>
      <c r="S52" s="175">
        <f t="shared" si="3"/>
        <v>0</v>
      </c>
      <c r="T52" s="175">
        <v>0</v>
      </c>
    </row>
    <row r="53" spans="1:20" x14ac:dyDescent="0.25">
      <c r="A53" s="150"/>
      <c r="B53" s="150"/>
      <c r="C53" s="153" t="s">
        <v>236</v>
      </c>
      <c r="D53" s="214" t="s">
        <v>238</v>
      </c>
      <c r="E53" s="214"/>
      <c r="F53" s="214"/>
      <c r="G53" s="214"/>
      <c r="H53" s="151"/>
      <c r="I53" s="151"/>
      <c r="J53" s="151"/>
      <c r="K53" s="148"/>
      <c r="L53" s="152"/>
      <c r="M53" s="148"/>
      <c r="N53" s="152"/>
      <c r="O53" s="152">
        <v>67.45</v>
      </c>
      <c r="P53" s="148"/>
      <c r="Q53" s="148">
        <v>0</v>
      </c>
      <c r="R53" s="157" t="s">
        <v>239</v>
      </c>
      <c r="S53" s="138">
        <v>0</v>
      </c>
      <c r="T53" s="138">
        <v>0</v>
      </c>
    </row>
    <row r="54" spans="1:20" ht="13.5" customHeight="1" x14ac:dyDescent="0.25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40"/>
      <c r="S54" s="141"/>
      <c r="T54" s="141"/>
    </row>
    <row r="55" spans="1:20" s="147" customFormat="1" ht="13.5" customHeight="1" x14ac:dyDescent="0.25">
      <c r="A55" s="221"/>
      <c r="B55" s="221"/>
      <c r="C55" s="158"/>
      <c r="D55" s="221" t="s">
        <v>249</v>
      </c>
      <c r="E55" s="222"/>
      <c r="F55" s="222"/>
      <c r="G55" s="222"/>
      <c r="H55" s="222"/>
      <c r="I55" s="222"/>
      <c r="J55" s="222"/>
      <c r="K55" s="159">
        <v>4252.1000000000004</v>
      </c>
      <c r="L55" s="160"/>
      <c r="M55" s="223">
        <v>1122261.7</v>
      </c>
      <c r="N55" s="224"/>
      <c r="O55" s="224"/>
      <c r="P55" s="223">
        <v>1591499.57</v>
      </c>
      <c r="Q55" s="223"/>
      <c r="R55" s="161">
        <v>1395279.59</v>
      </c>
      <c r="S55" s="175">
        <f>R55/P55*100</f>
        <v>87.670748789457733</v>
      </c>
      <c r="T55" s="175">
        <f>R55/M55*100</f>
        <v>124.32747103460807</v>
      </c>
    </row>
    <row r="56" spans="1:20" s="147" customFormat="1" ht="13.5" customHeight="1" x14ac:dyDescent="0.25">
      <c r="A56" s="219"/>
      <c r="B56" s="219"/>
      <c r="C56" s="153"/>
      <c r="D56" s="219" t="s">
        <v>176</v>
      </c>
      <c r="E56" s="220"/>
      <c r="F56" s="220"/>
      <c r="G56" s="220"/>
      <c r="H56" s="220"/>
      <c r="I56" s="220"/>
      <c r="J56" s="220"/>
      <c r="K56" s="146">
        <v>9230</v>
      </c>
      <c r="L56" s="149"/>
      <c r="M56" s="203">
        <v>1125249.53</v>
      </c>
      <c r="N56" s="217"/>
      <c r="O56" s="217"/>
      <c r="P56" s="203">
        <v>1592762.27</v>
      </c>
      <c r="Q56" s="203"/>
      <c r="R56" s="135">
        <v>1391251.8</v>
      </c>
      <c r="S56" s="175">
        <f>R56/P56*100</f>
        <v>87.348364925796488</v>
      </c>
      <c r="T56" s="175">
        <f>R56/M56*100</f>
        <v>123.63940289759552</v>
      </c>
    </row>
    <row r="57" spans="1:20" s="147" customFormat="1" ht="13.5" customHeight="1" x14ac:dyDescent="0.25">
      <c r="A57" s="225"/>
      <c r="B57" s="225"/>
      <c r="C57" s="150"/>
      <c r="D57" s="225" t="s">
        <v>252</v>
      </c>
      <c r="E57" s="226"/>
      <c r="F57" s="226"/>
      <c r="G57" s="226"/>
      <c r="H57" s="226"/>
      <c r="I57" s="226"/>
      <c r="J57" s="226"/>
      <c r="K57" s="148">
        <v>9100</v>
      </c>
      <c r="L57" s="152"/>
      <c r="M57" s="227">
        <v>-2987.83</v>
      </c>
      <c r="N57" s="228"/>
      <c r="O57" s="228"/>
      <c r="P57" s="227">
        <v>1262.7</v>
      </c>
      <c r="Q57" s="227"/>
      <c r="R57" s="138">
        <v>4027.79</v>
      </c>
      <c r="S57" s="186">
        <f>R57/P57*100</f>
        <v>318.98233943137717</v>
      </c>
      <c r="T57" s="186">
        <f>R57/M57*100</f>
        <v>-134.80653183079357</v>
      </c>
    </row>
    <row r="58" spans="1:20" s="147" customFormat="1" ht="13.5" customHeight="1" x14ac:dyDescent="0.25">
      <c r="A58" s="153"/>
      <c r="B58" s="153"/>
      <c r="C58" s="153"/>
      <c r="D58" s="153"/>
      <c r="E58" s="154"/>
      <c r="F58" s="154"/>
      <c r="G58" s="154"/>
      <c r="H58" s="154"/>
      <c r="I58" s="154"/>
      <c r="J58" s="154"/>
      <c r="K58" s="146"/>
      <c r="L58" s="149"/>
      <c r="M58" s="146"/>
      <c r="N58" s="149"/>
      <c r="O58" s="149"/>
      <c r="P58" s="146"/>
      <c r="Q58" s="146"/>
      <c r="R58" s="135"/>
      <c r="S58" s="135"/>
      <c r="T58" s="135"/>
    </row>
    <row r="59" spans="1:20" s="147" customFormat="1" ht="13.5" customHeight="1" x14ac:dyDescent="0.25">
      <c r="A59" s="153"/>
      <c r="B59" s="153"/>
      <c r="C59" s="153"/>
      <c r="D59" s="153"/>
      <c r="E59" s="154"/>
      <c r="F59" s="154"/>
      <c r="G59" s="154"/>
      <c r="H59" s="154"/>
      <c r="I59" s="154"/>
      <c r="J59" s="154"/>
      <c r="K59" s="146"/>
      <c r="L59" s="149"/>
      <c r="M59" s="146"/>
      <c r="N59" s="149"/>
      <c r="O59" s="149"/>
      <c r="P59" s="146"/>
      <c r="Q59" s="146"/>
      <c r="R59" s="135"/>
      <c r="S59" s="135"/>
      <c r="T59" s="135"/>
    </row>
    <row r="60" spans="1:20" x14ac:dyDescent="0.25">
      <c r="D60" s="168"/>
      <c r="L60" s="217"/>
      <c r="M60" s="217"/>
      <c r="Q60" s="218" t="s">
        <v>180</v>
      </c>
      <c r="R60" s="218"/>
      <c r="S60" s="218"/>
      <c r="T60"/>
    </row>
    <row r="61" spans="1:20" x14ac:dyDescent="0.25">
      <c r="B61" s="238" t="s">
        <v>261</v>
      </c>
      <c r="C61" s="238"/>
      <c r="D61" s="238"/>
      <c r="E61" s="238"/>
      <c r="F61" s="239"/>
      <c r="Q61" s="218" t="s">
        <v>160</v>
      </c>
      <c r="R61" s="218"/>
      <c r="S61" s="218"/>
      <c r="T61"/>
    </row>
    <row r="62" spans="1:20" x14ac:dyDescent="0.25">
      <c r="B62" s="238" t="s">
        <v>259</v>
      </c>
      <c r="C62" s="238"/>
      <c r="D62" s="238"/>
      <c r="E62" s="238"/>
      <c r="F62" s="239"/>
    </row>
    <row r="63" spans="1:20" x14ac:dyDescent="0.25">
      <c r="B63" s="238" t="s">
        <v>255</v>
      </c>
      <c r="C63" s="238"/>
      <c r="D63" s="238"/>
      <c r="E63" s="238"/>
      <c r="F63" s="238"/>
    </row>
  </sheetData>
  <mergeCells count="174">
    <mergeCell ref="B2:F2"/>
    <mergeCell ref="B3:E3"/>
    <mergeCell ref="L3:M3"/>
    <mergeCell ref="B4:D5"/>
    <mergeCell ref="L4:M4"/>
    <mergeCell ref="H5:K5"/>
    <mergeCell ref="D35:G35"/>
    <mergeCell ref="A21:B21"/>
    <mergeCell ref="D21:J21"/>
    <mergeCell ref="M21:O21"/>
    <mergeCell ref="A20:B20"/>
    <mergeCell ref="D20:J20"/>
    <mergeCell ref="M20:O20"/>
    <mergeCell ref="A19:B19"/>
    <mergeCell ref="D19:J19"/>
    <mergeCell ref="M19:O19"/>
    <mergeCell ref="A24:B24"/>
    <mergeCell ref="D24:J24"/>
    <mergeCell ref="M24:O24"/>
    <mergeCell ref="A23:B23"/>
    <mergeCell ref="D23:J23"/>
    <mergeCell ref="M23:O23"/>
    <mergeCell ref="A29:B29"/>
    <mergeCell ref="D29:J29"/>
    <mergeCell ref="M29:O29"/>
    <mergeCell ref="A28:B28"/>
    <mergeCell ref="D28:J28"/>
    <mergeCell ref="M28:O28"/>
    <mergeCell ref="A22:B22"/>
    <mergeCell ref="D22:J22"/>
    <mergeCell ref="M22:O22"/>
    <mergeCell ref="A27:B27"/>
    <mergeCell ref="D27:J27"/>
    <mergeCell ref="M27:O27"/>
    <mergeCell ref="A26:B26"/>
    <mergeCell ref="D26:J26"/>
    <mergeCell ref="M26:O26"/>
    <mergeCell ref="A25:B25"/>
    <mergeCell ref="D25:J25"/>
    <mergeCell ref="M25:O25"/>
    <mergeCell ref="A32:B32"/>
    <mergeCell ref="D32:J32"/>
    <mergeCell ref="M32:O32"/>
    <mergeCell ref="A31:B31"/>
    <mergeCell ref="D31:J31"/>
    <mergeCell ref="M31:O31"/>
    <mergeCell ref="A30:B30"/>
    <mergeCell ref="D30:J30"/>
    <mergeCell ref="M30:O30"/>
    <mergeCell ref="A36:B36"/>
    <mergeCell ref="D36:J36"/>
    <mergeCell ref="M36:O36"/>
    <mergeCell ref="A34:B34"/>
    <mergeCell ref="D34:J34"/>
    <mergeCell ref="M34:O34"/>
    <mergeCell ref="A33:B33"/>
    <mergeCell ref="D33:J33"/>
    <mergeCell ref="M33:O33"/>
    <mergeCell ref="A39:B39"/>
    <mergeCell ref="D39:J39"/>
    <mergeCell ref="M39:O39"/>
    <mergeCell ref="A38:B38"/>
    <mergeCell ref="D38:J38"/>
    <mergeCell ref="M38:O38"/>
    <mergeCell ref="A37:B37"/>
    <mergeCell ref="D37:J37"/>
    <mergeCell ref="M37:O37"/>
    <mergeCell ref="A42:B42"/>
    <mergeCell ref="D42:J42"/>
    <mergeCell ref="M42:O42"/>
    <mergeCell ref="A41:B41"/>
    <mergeCell ref="D41:J41"/>
    <mergeCell ref="M41:O41"/>
    <mergeCell ref="A40:B40"/>
    <mergeCell ref="D40:J40"/>
    <mergeCell ref="M40:O40"/>
    <mergeCell ref="A45:B45"/>
    <mergeCell ref="D45:J45"/>
    <mergeCell ref="M45:O45"/>
    <mergeCell ref="A44:B44"/>
    <mergeCell ref="D44:J44"/>
    <mergeCell ref="M44:O44"/>
    <mergeCell ref="A43:B43"/>
    <mergeCell ref="D43:J43"/>
    <mergeCell ref="M43:O43"/>
    <mergeCell ref="A48:B48"/>
    <mergeCell ref="D48:J48"/>
    <mergeCell ref="M48:O48"/>
    <mergeCell ref="A47:B47"/>
    <mergeCell ref="D47:J47"/>
    <mergeCell ref="M47:O47"/>
    <mergeCell ref="A46:B46"/>
    <mergeCell ref="D46:J46"/>
    <mergeCell ref="M46:O46"/>
    <mergeCell ref="A51:B51"/>
    <mergeCell ref="D51:J51"/>
    <mergeCell ref="M51:O51"/>
    <mergeCell ref="A50:B50"/>
    <mergeCell ref="D50:J50"/>
    <mergeCell ref="M50:O50"/>
    <mergeCell ref="A49:B49"/>
    <mergeCell ref="D49:J49"/>
    <mergeCell ref="M49:O49"/>
    <mergeCell ref="L60:M60"/>
    <mergeCell ref="Q60:S60"/>
    <mergeCell ref="B61:E61"/>
    <mergeCell ref="Q61:S61"/>
    <mergeCell ref="B62:E62"/>
    <mergeCell ref="B63:F63"/>
    <mergeCell ref="A52:B52"/>
    <mergeCell ref="D52:J52"/>
    <mergeCell ref="M52:O52"/>
    <mergeCell ref="D53:G53"/>
    <mergeCell ref="A55:B55"/>
    <mergeCell ref="D55:J55"/>
    <mergeCell ref="M55:O55"/>
    <mergeCell ref="P55:Q55"/>
    <mergeCell ref="A56:B56"/>
    <mergeCell ref="D56:J56"/>
    <mergeCell ref="M56:O56"/>
    <mergeCell ref="P56:Q56"/>
    <mergeCell ref="A57:B57"/>
    <mergeCell ref="D57:J57"/>
    <mergeCell ref="M57:O57"/>
    <mergeCell ref="P57:Q57"/>
    <mergeCell ref="P46:Q46"/>
    <mergeCell ref="P45:Q45"/>
    <mergeCell ref="P44:Q44"/>
    <mergeCell ref="P43:Q43"/>
    <mergeCell ref="P42:Q42"/>
    <mergeCell ref="P41:Q41"/>
    <mergeCell ref="P52:Q52"/>
    <mergeCell ref="P51:Q51"/>
    <mergeCell ref="P50:Q50"/>
    <mergeCell ref="P49:Q49"/>
    <mergeCell ref="P48:Q48"/>
    <mergeCell ref="P47:Q47"/>
    <mergeCell ref="P34:Q34"/>
    <mergeCell ref="P33:Q33"/>
    <mergeCell ref="P32:Q32"/>
    <mergeCell ref="P31:Q31"/>
    <mergeCell ref="P30:Q30"/>
    <mergeCell ref="P29:Q29"/>
    <mergeCell ref="P40:Q40"/>
    <mergeCell ref="P39:Q39"/>
    <mergeCell ref="P38:Q38"/>
    <mergeCell ref="P37:Q37"/>
    <mergeCell ref="P36:Q36"/>
    <mergeCell ref="A18:B18"/>
    <mergeCell ref="D18:J18"/>
    <mergeCell ref="M18:O18"/>
    <mergeCell ref="P18:Q18"/>
    <mergeCell ref="A6:S6"/>
    <mergeCell ref="A8:S8"/>
    <mergeCell ref="A16:B16"/>
    <mergeCell ref="D16:J16"/>
    <mergeCell ref="M16:O16"/>
    <mergeCell ref="P16:Q16"/>
    <mergeCell ref="A10:T10"/>
    <mergeCell ref="A11:S11"/>
    <mergeCell ref="A12:S12"/>
    <mergeCell ref="A13:S13"/>
    <mergeCell ref="P19:Q19"/>
    <mergeCell ref="P4:P5"/>
    <mergeCell ref="O3:P3"/>
    <mergeCell ref="P28:Q28"/>
    <mergeCell ref="P27:Q27"/>
    <mergeCell ref="P26:Q26"/>
    <mergeCell ref="P25:Q25"/>
    <mergeCell ref="P24:Q24"/>
    <mergeCell ref="P23:Q23"/>
    <mergeCell ref="P22:Q22"/>
    <mergeCell ref="P21:Q21"/>
    <mergeCell ref="P20:Q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sazetak</vt:lpstr>
      <vt:lpstr>opći dio -prihodi i rashodi</vt:lpstr>
      <vt:lpstr>RAS-FUNKCIJSKI</vt:lpstr>
      <vt:lpstr>Izvori financiranja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2025-03-08T10:07:21Z</cp:lastPrinted>
  <dcterms:created xsi:type="dcterms:W3CDTF">2022-03-18T11:25:41Z</dcterms:created>
  <dcterms:modified xsi:type="dcterms:W3CDTF">2025-03-10T09:09:08Z</dcterms:modified>
</cp:coreProperties>
</file>